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tte\Desktop\orari da pubblicare\"/>
    </mc:Choice>
  </mc:AlternateContent>
  <xr:revisionPtr revIDLastSave="0" documentId="13_ncr:1_{E33D54C2-D1CF-4081-8680-63B79B3712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ARIO_GENERALE" sheetId="1" r:id="rId1"/>
    <sheet name="ORARIO_DOCENTI_CORSI" sheetId="2" r:id="rId2"/>
    <sheet name="ANALISI CORSI" sheetId="3" r:id="rId3"/>
    <sheet name="INSEGNANTI" sheetId="4" state="hidden" r:id="rId4"/>
    <sheet name="PIANO AULE" sheetId="5" state="hidden" r:id="rId5"/>
    <sheet name="CORSI" sheetId="6" state="hidden" r:id="rId6"/>
    <sheet name="AULE" sheetId="7" state="hidden" r:id="rId7"/>
  </sheets>
  <definedNames>
    <definedName name="Z_3458A9A0_5086_4FB5_BD5A_F0B97EDA7AD2_.wvu.FilterData" localSheetId="4" hidden="1">'PIANO AULE'!$D$2:$I$15</definedName>
  </definedNames>
  <calcPr calcId="191029"/>
  <customWorkbookViews>
    <customWorkbookView name="Filtro 1" guid="{3458A9A0-5086-4FB5-BD5A-F0B97EDA7AD2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NT1Zk4PkDBbSwZdSVTZaDMvL1Jjb8yHaLFXQNgwU4fg="/>
    </ext>
  </extLst>
</workbook>
</file>

<file path=xl/calcChain.xml><?xml version="1.0" encoding="utf-8"?>
<calcChain xmlns="http://schemas.openxmlformats.org/spreadsheetml/2006/main">
  <c r="O63" i="7" l="1" a="1"/>
  <c r="O63" i="7"/>
  <c r="M63" i="7" a="1"/>
  <c r="M63" i="7"/>
  <c r="O62" i="7" a="1"/>
  <c r="O62" i="7" s="1"/>
  <c r="N62" i="7" a="1"/>
  <c r="N62" i="7"/>
  <c r="M62" i="7" a="1"/>
  <c r="M62" i="7" s="1"/>
  <c r="L62" i="7" a="1"/>
  <c r="L62" i="7"/>
  <c r="K62" i="7" a="1"/>
  <c r="K62" i="7"/>
  <c r="J62" i="7" a="1"/>
  <c r="J62" i="7"/>
  <c r="H62" i="7" a="1"/>
  <c r="H62" i="7" s="1"/>
  <c r="G62" i="7" a="1"/>
  <c r="G62" i="7" s="1"/>
  <c r="F62" i="7" a="1"/>
  <c r="F62" i="7" s="1"/>
  <c r="E62" i="7" a="1"/>
  <c r="E62" i="7"/>
  <c r="D62" i="7" a="1"/>
  <c r="D62" i="7"/>
  <c r="C62" i="7" a="1"/>
  <c r="C62" i="7"/>
  <c r="B62" i="7"/>
  <c r="O61" i="7" a="1"/>
  <c r="O61" i="7"/>
  <c r="N61" i="7" a="1"/>
  <c r="N61" i="7"/>
  <c r="M61" i="7" a="1"/>
  <c r="M61" i="7" s="1"/>
  <c r="L61" i="7" a="1"/>
  <c r="L61" i="7" s="1"/>
  <c r="K61" i="7" a="1"/>
  <c r="K61" i="7" s="1"/>
  <c r="J61" i="7" a="1"/>
  <c r="J61" i="7" s="1"/>
  <c r="I61" i="7"/>
  <c r="H61" i="7" a="1"/>
  <c r="H61" i="7"/>
  <c r="G61" i="7" a="1"/>
  <c r="G61" i="7" s="1"/>
  <c r="F61" i="7" a="1"/>
  <c r="F61" i="7" s="1"/>
  <c r="E61" i="7" a="1"/>
  <c r="E61" i="7"/>
  <c r="D61" i="7" a="1"/>
  <c r="D61" i="7"/>
  <c r="C61" i="7" a="1"/>
  <c r="C61" i="7" s="1"/>
  <c r="B61" i="7"/>
  <c r="O60" i="7" a="1"/>
  <c r="O60" i="7"/>
  <c r="N60" i="7" a="1"/>
  <c r="N60" i="7" s="1"/>
  <c r="M60" i="7" a="1"/>
  <c r="M60" i="7" s="1"/>
  <c r="L60" i="7" a="1"/>
  <c r="L60" i="7" s="1"/>
  <c r="K60" i="7" a="1"/>
  <c r="K60" i="7"/>
  <c r="J60" i="7" a="1"/>
  <c r="J60" i="7"/>
  <c r="I60" i="7"/>
  <c r="H60" i="7" a="1"/>
  <c r="H60" i="7" s="1"/>
  <c r="G60" i="7" a="1"/>
  <c r="G60" i="7"/>
  <c r="F60" i="7" a="1"/>
  <c r="F60" i="7"/>
  <c r="E60" i="7" a="1"/>
  <c r="E60" i="7"/>
  <c r="D60" i="7" a="1"/>
  <c r="D60" i="7" s="1"/>
  <c r="C60" i="7" a="1"/>
  <c r="C60" i="7"/>
  <c r="B60" i="7"/>
  <c r="O59" i="7" a="1"/>
  <c r="O59" i="7" s="1"/>
  <c r="N59" i="7" a="1"/>
  <c r="N59" i="7" s="1"/>
  <c r="M59" i="7" a="1"/>
  <c r="M59" i="7" s="1"/>
  <c r="L59" i="7" a="1"/>
  <c r="L59" i="7"/>
  <c r="K59" i="7" a="1"/>
  <c r="K59" i="7"/>
  <c r="J59" i="7" a="1"/>
  <c r="J59" i="7" s="1"/>
  <c r="I59" i="7"/>
  <c r="H59" i="7" a="1"/>
  <c r="H59" i="7"/>
  <c r="G59" i="7" a="1"/>
  <c r="G59" i="7"/>
  <c r="F59" i="7" a="1"/>
  <c r="F59" i="7"/>
  <c r="E59" i="7" a="1"/>
  <c r="E59" i="7" s="1"/>
  <c r="D59" i="7" a="1"/>
  <c r="D59" i="7" s="1"/>
  <c r="C59" i="7" a="1"/>
  <c r="C59" i="7"/>
  <c r="B59" i="7"/>
  <c r="O58" i="7" a="1"/>
  <c r="O58" i="7" s="1"/>
  <c r="N58" i="7" a="1"/>
  <c r="N58" i="7" s="1"/>
  <c r="M58" i="7" a="1"/>
  <c r="M58" i="7"/>
  <c r="L58" i="7" a="1"/>
  <c r="L58" i="7"/>
  <c r="K58" i="7" a="1"/>
  <c r="K58" i="7"/>
  <c r="J58" i="7" a="1"/>
  <c r="J58" i="7"/>
  <c r="I58" i="7"/>
  <c r="H58" i="7" a="1"/>
  <c r="H58" i="7"/>
  <c r="G58" i="7" a="1"/>
  <c r="G58" i="7"/>
  <c r="F58" i="7" a="1"/>
  <c r="F58" i="7" s="1"/>
  <c r="E58" i="7" a="1"/>
  <c r="E58" i="7" s="1"/>
  <c r="D58" i="7" a="1"/>
  <c r="D58" i="7"/>
  <c r="C58" i="7" a="1"/>
  <c r="C58" i="7"/>
  <c r="B58" i="7"/>
  <c r="O57" i="7" a="1"/>
  <c r="O57" i="7" s="1"/>
  <c r="N57" i="7" a="1"/>
  <c r="N57" i="7"/>
  <c r="M57" i="7" a="1"/>
  <c r="M57" i="7"/>
  <c r="L57" i="7" a="1"/>
  <c r="L57" i="7" s="1"/>
  <c r="K57" i="7" a="1"/>
  <c r="K57" i="7"/>
  <c r="J57" i="7" a="1"/>
  <c r="J57" i="7" s="1"/>
  <c r="I57" i="7"/>
  <c r="H57" i="7" a="1"/>
  <c r="H57" i="7"/>
  <c r="G57" i="7" a="1"/>
  <c r="G57" i="7" s="1"/>
  <c r="F57" i="7" a="1"/>
  <c r="F57" i="7" s="1"/>
  <c r="E57" i="7" a="1"/>
  <c r="E57" i="7"/>
  <c r="D57" i="7" a="1"/>
  <c r="D57" i="7"/>
  <c r="C57" i="7" a="1"/>
  <c r="C57" i="7"/>
  <c r="B57" i="7"/>
  <c r="O56" i="7" a="1"/>
  <c r="O56" i="7"/>
  <c r="N56" i="7" a="1"/>
  <c r="N56" i="7"/>
  <c r="M56" i="7" a="1"/>
  <c r="M56" i="7"/>
  <c r="L56" i="7" a="1"/>
  <c r="L56" i="7" s="1"/>
  <c r="K56" i="7" a="1"/>
  <c r="K56" i="7" s="1"/>
  <c r="J56" i="7" a="1"/>
  <c r="J56" i="7" s="1"/>
  <c r="I56" i="7"/>
  <c r="H56" i="7" a="1"/>
  <c r="H56" i="7" s="1"/>
  <c r="G56" i="7" a="1"/>
  <c r="G56" i="7"/>
  <c r="F56" i="7" a="1"/>
  <c r="F56" i="7"/>
  <c r="E56" i="7" a="1"/>
  <c r="E56" i="7"/>
  <c r="D56" i="7" a="1"/>
  <c r="D56" i="7"/>
  <c r="C56" i="7" a="1"/>
  <c r="C56" i="7"/>
  <c r="B56" i="7"/>
  <c r="O55" i="7" a="1"/>
  <c r="O55" i="7"/>
  <c r="N55" i="7" a="1"/>
  <c r="N55" i="7" s="1"/>
  <c r="M55" i="7" a="1"/>
  <c r="M55" i="7" s="1"/>
  <c r="L55" i="7" a="1"/>
  <c r="L55" i="7" s="1"/>
  <c r="K55" i="7" a="1"/>
  <c r="K55" i="7" s="1"/>
  <c r="J55" i="7" a="1"/>
  <c r="J55" i="7"/>
  <c r="I55" i="7"/>
  <c r="H55" i="7" a="1"/>
  <c r="H55" i="7"/>
  <c r="G55" i="7" a="1"/>
  <c r="G55" i="7"/>
  <c r="F55" i="7" a="1"/>
  <c r="F55" i="7"/>
  <c r="E55" i="7" a="1"/>
  <c r="E55" i="7"/>
  <c r="D55" i="7" a="1"/>
  <c r="D55" i="7"/>
  <c r="C55" i="7" a="1"/>
  <c r="C55" i="7" s="1"/>
  <c r="B55" i="7"/>
  <c r="O54" i="7" a="1"/>
  <c r="O54" i="7"/>
  <c r="N54" i="7" a="1"/>
  <c r="N54" i="7"/>
  <c r="M54" i="7" a="1"/>
  <c r="M54" i="7" s="1"/>
  <c r="L54" i="7" a="1"/>
  <c r="L54" i="7" s="1"/>
  <c r="K54" i="7" a="1"/>
  <c r="K54" i="7"/>
  <c r="J54" i="7" a="1"/>
  <c r="J54" i="7"/>
  <c r="I54" i="7"/>
  <c r="H54" i="7" a="1"/>
  <c r="H54" i="7" s="1"/>
  <c r="G54" i="7" a="1"/>
  <c r="G54" i="7"/>
  <c r="F54" i="7" a="1"/>
  <c r="F54" i="7"/>
  <c r="E54" i="7" a="1"/>
  <c r="E54" i="7"/>
  <c r="D54" i="7" a="1"/>
  <c r="D54" i="7" s="1"/>
  <c r="C54" i="7" a="1"/>
  <c r="C54" i="7" s="1"/>
  <c r="B54" i="7"/>
  <c r="O53" i="7" a="1"/>
  <c r="O53" i="7" s="1"/>
  <c r="N53" i="7" a="1"/>
  <c r="N53" i="7" s="1"/>
  <c r="M53" i="7" a="1"/>
  <c r="M53" i="7" s="1"/>
  <c r="L53" i="7" a="1"/>
  <c r="L53" i="7" s="1"/>
  <c r="K53" i="7" a="1"/>
  <c r="K53" i="7"/>
  <c r="J53" i="7" a="1"/>
  <c r="J53" i="7"/>
  <c r="I53" i="7"/>
  <c r="H53" i="7" a="1"/>
  <c r="H53" i="7" s="1"/>
  <c r="G53" i="7" a="1"/>
  <c r="G53" i="7"/>
  <c r="F53" i="7" a="1"/>
  <c r="F53" i="7"/>
  <c r="E53" i="7" a="1"/>
  <c r="E53" i="7" s="1"/>
  <c r="D53" i="7" a="1"/>
  <c r="D53" i="7" s="1"/>
  <c r="C53" i="7" a="1"/>
  <c r="C53" i="7"/>
  <c r="B53" i="7"/>
  <c r="O52" i="7" a="1"/>
  <c r="O52" i="7" s="1"/>
  <c r="N52" i="7" a="1"/>
  <c r="N52" i="7" s="1"/>
  <c r="M52" i="7" a="1"/>
  <c r="M52" i="7"/>
  <c r="L52" i="7" a="1"/>
  <c r="L52" i="7"/>
  <c r="K52" i="7" a="1"/>
  <c r="K52" i="7"/>
  <c r="J52" i="7" a="1"/>
  <c r="J52" i="7"/>
  <c r="I52" i="7"/>
  <c r="H52" i="7" a="1"/>
  <c r="H52" i="7"/>
  <c r="G52" i="7" a="1"/>
  <c r="G52" i="7"/>
  <c r="F52" i="7" a="1"/>
  <c r="F52" i="7" s="1"/>
  <c r="E52" i="7" a="1"/>
  <c r="E52" i="7"/>
  <c r="D52" i="7" a="1"/>
  <c r="D52" i="7"/>
  <c r="C52" i="7" a="1"/>
  <c r="C52" i="7"/>
  <c r="B52" i="7"/>
  <c r="O51" i="7" a="1"/>
  <c r="O51" i="7" s="1"/>
  <c r="N51" i="7" a="1"/>
  <c r="N51" i="7"/>
  <c r="M51" i="7" a="1"/>
  <c r="M51" i="7"/>
  <c r="L51" i="7" a="1"/>
  <c r="L51" i="7"/>
  <c r="K51" i="7" a="1"/>
  <c r="K51" i="7"/>
  <c r="J51" i="7" a="1"/>
  <c r="J51" i="7" s="1"/>
  <c r="I51" i="7"/>
  <c r="H51" i="7" a="1"/>
  <c r="H51" i="7"/>
  <c r="G51" i="7" a="1"/>
  <c r="G51" i="7" s="1"/>
  <c r="F51" i="7" a="1"/>
  <c r="F51" i="7" s="1"/>
  <c r="E51" i="7" a="1"/>
  <c r="E51" i="7"/>
  <c r="D51" i="7" a="1"/>
  <c r="D51" i="7" s="1"/>
  <c r="C51" i="7" a="1"/>
  <c r="C51" i="7"/>
  <c r="B51" i="7"/>
  <c r="O50" i="7" a="1"/>
  <c r="O50" i="7" s="1"/>
  <c r="N50" i="7" a="1"/>
  <c r="N50" i="7"/>
  <c r="M50" i="7" a="1"/>
  <c r="M50" i="7"/>
  <c r="L50" i="7" a="1"/>
  <c r="L50" i="7" s="1"/>
  <c r="K50" i="7" a="1"/>
  <c r="K50" i="7" s="1"/>
  <c r="J50" i="7" a="1"/>
  <c r="J50" i="7" s="1"/>
  <c r="I50" i="7"/>
  <c r="H50" i="7" a="1"/>
  <c r="H50" i="7" s="1"/>
  <c r="G50" i="7" a="1"/>
  <c r="G50" i="7" s="1"/>
  <c r="F50" i="7" a="1"/>
  <c r="F50" i="7"/>
  <c r="E50" i="7" a="1"/>
  <c r="E50" i="7"/>
  <c r="D50" i="7" a="1"/>
  <c r="D50" i="7"/>
  <c r="C50" i="7" a="1"/>
  <c r="C50" i="7"/>
  <c r="B50" i="7"/>
  <c r="O49" i="7" a="1"/>
  <c r="O49" i="7"/>
  <c r="N49" i="7" a="1"/>
  <c r="N49" i="7"/>
  <c r="M49" i="7" a="1"/>
  <c r="M49" i="7" s="1"/>
  <c r="L49" i="7" a="1"/>
  <c r="L49" i="7" s="1"/>
  <c r="K49" i="7" a="1"/>
  <c r="K49" i="7" s="1"/>
  <c r="J49" i="7" a="1"/>
  <c r="J49" i="7" s="1"/>
  <c r="I49" i="7"/>
  <c r="H49" i="7" a="1"/>
  <c r="H49" i="7"/>
  <c r="G49" i="7" a="1"/>
  <c r="G49" i="7" s="1"/>
  <c r="F49" i="7" a="1"/>
  <c r="F49" i="7"/>
  <c r="E49" i="7" a="1"/>
  <c r="E49" i="7"/>
  <c r="D49" i="7" a="1"/>
  <c r="D49" i="7"/>
  <c r="C49" i="7" a="1"/>
  <c r="C49" i="7" s="1"/>
  <c r="B49" i="7"/>
  <c r="O48" i="7"/>
  <c r="N48" i="7"/>
  <c r="M48" i="7"/>
  <c r="L48" i="7"/>
  <c r="K48" i="7"/>
  <c r="J48" i="7"/>
  <c r="I48" i="7"/>
  <c r="H48" i="7" a="1"/>
  <c r="H48" i="7"/>
  <c r="G48" i="7" a="1"/>
  <c r="G48" i="7" s="1"/>
  <c r="F48" i="7" a="1"/>
  <c r="F48" i="7"/>
  <c r="E48" i="7" a="1"/>
  <c r="E48" i="7"/>
  <c r="D48" i="7" a="1"/>
  <c r="D48" i="7" s="1"/>
  <c r="C48" i="7" a="1"/>
  <c r="C48" i="7"/>
  <c r="B48" i="7"/>
  <c r="O47" i="7"/>
  <c r="N47" i="7"/>
  <c r="M47" i="7"/>
  <c r="L47" i="7"/>
  <c r="K47" i="7"/>
  <c r="J47" i="7"/>
  <c r="I47" i="7"/>
  <c r="H47" i="7" a="1"/>
  <c r="H47" i="7" s="1"/>
  <c r="G47" i="7" a="1"/>
  <c r="G47" i="7"/>
  <c r="F47" i="7" a="1"/>
  <c r="F47" i="7"/>
  <c r="E47" i="7" a="1"/>
  <c r="E47" i="7" s="1"/>
  <c r="D47" i="7" a="1"/>
  <c r="D47" i="7" s="1"/>
  <c r="C47" i="7" a="1"/>
  <c r="C47" i="7" s="1"/>
  <c r="B47" i="7"/>
  <c r="O46" i="7"/>
  <c r="N46" i="7"/>
  <c r="M46" i="7"/>
  <c r="L46" i="7"/>
  <c r="K46" i="7"/>
  <c r="J46" i="7"/>
  <c r="I46" i="7"/>
  <c r="H46" i="7" a="1"/>
  <c r="H46" i="7" s="1"/>
  <c r="G46" i="7" a="1"/>
  <c r="G46" i="7" s="1"/>
  <c r="F46" i="7" a="1"/>
  <c r="F46" i="7"/>
  <c r="E46" i="7" a="1"/>
  <c r="E46" i="7"/>
  <c r="D46" i="7" a="1"/>
  <c r="D46" i="7"/>
  <c r="C46" i="7" a="1"/>
  <c r="C46" i="7" s="1"/>
  <c r="B46" i="7"/>
  <c r="O45" i="7"/>
  <c r="N45" i="7"/>
  <c r="M45" i="7"/>
  <c r="L45" i="7"/>
  <c r="K45" i="7"/>
  <c r="J45" i="7"/>
  <c r="I45" i="7"/>
  <c r="H45" i="7" a="1"/>
  <c r="H45" i="7"/>
  <c r="G45" i="7" a="1"/>
  <c r="G45" i="7" s="1"/>
  <c r="F45" i="7" a="1"/>
  <c r="F45" i="7"/>
  <c r="E45" i="7" a="1"/>
  <c r="E45" i="7" s="1"/>
  <c r="D45" i="7" a="1"/>
  <c r="D45" i="7" s="1"/>
  <c r="C45" i="7" a="1"/>
  <c r="C45" i="7"/>
  <c r="B45" i="7"/>
  <c r="O44" i="7"/>
  <c r="N44" i="7"/>
  <c r="M44" i="7"/>
  <c r="L44" i="7"/>
  <c r="K44" i="7"/>
  <c r="J44" i="7"/>
  <c r="I44" i="7"/>
  <c r="H44" i="7" a="1"/>
  <c r="H44" i="7" s="1"/>
  <c r="G44" i="7" a="1"/>
  <c r="G44" i="7"/>
  <c r="F44" i="7" a="1"/>
  <c r="F44" i="7"/>
  <c r="E44" i="7" a="1"/>
  <c r="E44" i="7" s="1"/>
  <c r="D44" i="7" a="1"/>
  <c r="D44" i="7"/>
  <c r="C44" i="7" a="1"/>
  <c r="C44" i="7"/>
  <c r="B44" i="7"/>
  <c r="O43" i="7" a="1"/>
  <c r="O43" i="7" s="1"/>
  <c r="N43" i="7" a="1"/>
  <c r="N43" i="7" s="1"/>
  <c r="M43" i="7" a="1"/>
  <c r="M43" i="7"/>
  <c r="L43" i="7" a="1"/>
  <c r="L43" i="7"/>
  <c r="K43" i="7" a="1"/>
  <c r="K43" i="7" s="1"/>
  <c r="J43" i="7" a="1"/>
  <c r="J43" i="7"/>
  <c r="I43" i="7"/>
  <c r="H43" i="7" a="1"/>
  <c r="H43" i="7"/>
  <c r="G43" i="7" a="1"/>
  <c r="G43" i="7"/>
  <c r="F43" i="7" a="1"/>
  <c r="F43" i="7" s="1"/>
  <c r="E43" i="7" a="1"/>
  <c r="E43" i="7"/>
  <c r="D43" i="7" a="1"/>
  <c r="D43" i="7" s="1"/>
  <c r="C43" i="7" a="1"/>
  <c r="C43" i="7"/>
  <c r="B43" i="7"/>
  <c r="O42" i="7" a="1"/>
  <c r="O42" i="7" s="1"/>
  <c r="N42" i="7" a="1"/>
  <c r="N42" i="7" s="1"/>
  <c r="M42" i="7" a="1"/>
  <c r="M42" i="7"/>
  <c r="L42" i="7" a="1"/>
  <c r="L42" i="7"/>
  <c r="K42" i="7" a="1"/>
  <c r="K42" i="7" s="1"/>
  <c r="J42" i="7" a="1"/>
  <c r="J42" i="7" s="1"/>
  <c r="I42" i="7"/>
  <c r="H42" i="7" a="1"/>
  <c r="H42" i="7"/>
  <c r="G42" i="7" a="1"/>
  <c r="G42" i="7" s="1"/>
  <c r="F42" i="7" a="1"/>
  <c r="F42" i="7"/>
  <c r="E42" i="7" a="1"/>
  <c r="E42" i="7" s="1"/>
  <c r="D42" i="7" a="1"/>
  <c r="D42" i="7" s="1"/>
  <c r="C42" i="7" a="1"/>
  <c r="C42" i="7"/>
  <c r="B42" i="7"/>
  <c r="O41" i="7" a="1"/>
  <c r="O41" i="7" s="1"/>
  <c r="N41" i="7" a="1"/>
  <c r="N41" i="7"/>
  <c r="M41" i="7" a="1"/>
  <c r="M41" i="7"/>
  <c r="L41" i="7" a="1"/>
  <c r="L41" i="7"/>
  <c r="K41" i="7" a="1"/>
  <c r="K41" i="7" s="1"/>
  <c r="J41" i="7" a="1"/>
  <c r="J41" i="7" s="1"/>
  <c r="I41" i="7"/>
  <c r="H41" i="7" a="1"/>
  <c r="H41" i="7" s="1"/>
  <c r="G41" i="7" a="1"/>
  <c r="G41" i="7" s="1"/>
  <c r="F41" i="7" a="1"/>
  <c r="F41" i="7" s="1"/>
  <c r="E41" i="7" a="1"/>
  <c r="E41" i="7"/>
  <c r="D41" i="7" a="1"/>
  <c r="D41" i="7"/>
  <c r="C41" i="7" a="1"/>
  <c r="C41" i="7"/>
  <c r="B41" i="7"/>
  <c r="O40" i="7" a="1"/>
  <c r="O40" i="7"/>
  <c r="N40" i="7" a="1"/>
  <c r="N40" i="7"/>
  <c r="M40" i="7" a="1"/>
  <c r="M40" i="7"/>
  <c r="L40" i="7" a="1"/>
  <c r="L40" i="7" s="1"/>
  <c r="K40" i="7" a="1"/>
  <c r="K40" i="7" s="1"/>
  <c r="J40" i="7" a="1"/>
  <c r="J40" i="7"/>
  <c r="I40" i="7"/>
  <c r="H40" i="7" a="1"/>
  <c r="H40" i="7" s="1"/>
  <c r="G40" i="7" a="1"/>
  <c r="G40" i="7" s="1"/>
  <c r="F40" i="7" a="1"/>
  <c r="F40" i="7" s="1"/>
  <c r="E40" i="7" a="1"/>
  <c r="E40" i="7"/>
  <c r="D40" i="7" a="1"/>
  <c r="D40" i="7"/>
  <c r="C40" i="7" a="1"/>
  <c r="C40" i="7" s="1"/>
  <c r="B40" i="7"/>
  <c r="O39" i="7" a="1"/>
  <c r="O39" i="7" s="1"/>
  <c r="N39" i="7" a="1"/>
  <c r="N39" i="7" s="1"/>
  <c r="M39" i="7" a="1"/>
  <c r="M39" i="7" s="1"/>
  <c r="L39" i="7" a="1"/>
  <c r="L39" i="7" s="1"/>
  <c r="K39" i="7" a="1"/>
  <c r="K39" i="7" s="1"/>
  <c r="J39" i="7" a="1"/>
  <c r="J39" i="7"/>
  <c r="I39" i="7"/>
  <c r="H39" i="7" a="1"/>
  <c r="H39" i="7"/>
  <c r="G39" i="7" a="1"/>
  <c r="G39" i="7" s="1"/>
  <c r="F39" i="7" a="1"/>
  <c r="F39" i="7"/>
  <c r="E39" i="7" a="1"/>
  <c r="E39" i="7"/>
  <c r="D39" i="7" a="1"/>
  <c r="D39" i="7" s="1"/>
  <c r="C39" i="7" a="1"/>
  <c r="C39" i="7"/>
  <c r="B39" i="7"/>
  <c r="O38" i="7" a="1"/>
  <c r="O38" i="7"/>
  <c r="N38" i="7" a="1"/>
  <c r="N38" i="7" s="1"/>
  <c r="M38" i="7" a="1"/>
  <c r="M38" i="7" s="1"/>
  <c r="L38" i="7" a="1"/>
  <c r="L38" i="7"/>
  <c r="K38" i="7" a="1"/>
  <c r="K38" i="7"/>
  <c r="J38" i="7" a="1"/>
  <c r="J38" i="7" s="1"/>
  <c r="I38" i="7"/>
  <c r="H38" i="7" a="1"/>
  <c r="H38" i="7" s="1"/>
  <c r="G38" i="7" a="1"/>
  <c r="G38" i="7"/>
  <c r="F38" i="7" a="1"/>
  <c r="F38" i="7"/>
  <c r="E38" i="7" a="1"/>
  <c r="E38" i="7" s="1"/>
  <c r="D38" i="7" a="1"/>
  <c r="D38" i="7"/>
  <c r="C38" i="7" a="1"/>
  <c r="C38" i="7" s="1"/>
  <c r="B38" i="7"/>
  <c r="O37" i="7" a="1"/>
  <c r="O37" i="7" s="1"/>
  <c r="N37" i="7" a="1"/>
  <c r="N37" i="7" s="1"/>
  <c r="M37" i="7" a="1"/>
  <c r="M37" i="7"/>
  <c r="L37" i="7" a="1"/>
  <c r="L37" i="7"/>
  <c r="K37" i="7" a="1"/>
  <c r="K37" i="7" s="1"/>
  <c r="J37" i="7" a="1"/>
  <c r="J37" i="7"/>
  <c r="I37" i="7"/>
  <c r="H37" i="7" a="1"/>
  <c r="H37" i="7"/>
  <c r="G37" i="7" a="1"/>
  <c r="G37" i="7"/>
  <c r="F37" i="7" a="1"/>
  <c r="F37" i="7" s="1"/>
  <c r="E37" i="7" a="1"/>
  <c r="E37" i="7" s="1"/>
  <c r="D37" i="7" a="1"/>
  <c r="D37" i="7" s="1"/>
  <c r="C37" i="7" a="1"/>
  <c r="C37" i="7"/>
  <c r="B37" i="7"/>
  <c r="O36" i="7" a="1"/>
  <c r="O36" i="7" s="1"/>
  <c r="N36" i="7" a="1"/>
  <c r="N36" i="7" s="1"/>
  <c r="M36" i="7" a="1"/>
  <c r="M36" i="7"/>
  <c r="L36" i="7" a="1"/>
  <c r="L36" i="7" s="1"/>
  <c r="K36" i="7" a="1"/>
  <c r="K36" i="7" s="1"/>
  <c r="J36" i="7" a="1"/>
  <c r="J36" i="7" s="1"/>
  <c r="I36" i="7"/>
  <c r="H36" i="7" a="1"/>
  <c r="H36" i="7"/>
  <c r="G36" i="7" a="1"/>
  <c r="G36" i="7" s="1"/>
  <c r="F36" i="7" a="1"/>
  <c r="F36" i="7"/>
  <c r="E36" i="7" a="1"/>
  <c r="E36" i="7"/>
  <c r="D36" i="7" a="1"/>
  <c r="D36" i="7"/>
  <c r="C36" i="7" a="1"/>
  <c r="C36" i="7"/>
  <c r="B36" i="7"/>
  <c r="O35" i="7" a="1"/>
  <c r="O35" i="7"/>
  <c r="N35" i="7" a="1"/>
  <c r="N35" i="7"/>
  <c r="M35" i="7" a="1"/>
  <c r="M35" i="7" s="1"/>
  <c r="L35" i="7" a="1"/>
  <c r="L35" i="7" s="1"/>
  <c r="K35" i="7" a="1"/>
  <c r="K35" i="7" s="1"/>
  <c r="J35" i="7" a="1"/>
  <c r="J35" i="7" s="1"/>
  <c r="I35" i="7"/>
  <c r="H35" i="7" a="1"/>
  <c r="H35" i="7" s="1"/>
  <c r="G35" i="7" a="1"/>
  <c r="G35" i="7"/>
  <c r="F35" i="7" a="1"/>
  <c r="F35" i="7" s="1"/>
  <c r="E35" i="7" a="1"/>
  <c r="E35" i="7" s="1"/>
  <c r="D35" i="7" a="1"/>
  <c r="D35" i="7"/>
  <c r="C35" i="7" a="1"/>
  <c r="C35" i="7"/>
  <c r="B35" i="7"/>
  <c r="O34" i="7" a="1"/>
  <c r="O34" i="7"/>
  <c r="N34" i="7" a="1"/>
  <c r="N34" i="7"/>
  <c r="M34" i="7" a="1"/>
  <c r="M34" i="7"/>
  <c r="L34" i="7" a="1"/>
  <c r="L34" i="7" s="1"/>
  <c r="K34" i="7" a="1"/>
  <c r="K34" i="7" s="1"/>
  <c r="J34" i="7" a="1"/>
  <c r="J34" i="7"/>
  <c r="I34" i="7"/>
  <c r="H34" i="7" a="1"/>
  <c r="H34" i="7"/>
  <c r="G34" i="7" a="1"/>
  <c r="G34" i="7"/>
  <c r="F34" i="7" a="1"/>
  <c r="F34" i="7" s="1"/>
  <c r="E34" i="7" a="1"/>
  <c r="E34" i="7"/>
  <c r="D34" i="7" a="1"/>
  <c r="D34" i="7"/>
  <c r="C34" i="7" a="1"/>
  <c r="C34" i="7" s="1"/>
  <c r="B34" i="7"/>
  <c r="O33" i="7" a="1"/>
  <c r="O33" i="7" s="1"/>
  <c r="N33" i="7" a="1"/>
  <c r="N33" i="7"/>
  <c r="M33" i="7" a="1"/>
  <c r="M33" i="7" s="1"/>
  <c r="L33" i="7" a="1"/>
  <c r="L33" i="7" s="1"/>
  <c r="K33" i="7" a="1"/>
  <c r="K33" i="7"/>
  <c r="J33" i="7" a="1"/>
  <c r="J33" i="7"/>
  <c r="I33" i="7"/>
  <c r="H33" i="7" a="1"/>
  <c r="H33" i="7"/>
  <c r="G33" i="7" a="1"/>
  <c r="G33" i="7" s="1"/>
  <c r="F33" i="7" a="1"/>
  <c r="F33" i="7"/>
  <c r="E33" i="7" a="1"/>
  <c r="E33" i="7"/>
  <c r="D33" i="7" a="1"/>
  <c r="D33" i="7" s="1"/>
  <c r="C33" i="7" a="1"/>
  <c r="C33" i="7" s="1"/>
  <c r="B33" i="7"/>
  <c r="O32" i="7" a="1"/>
  <c r="O32" i="7"/>
  <c r="N32" i="7" a="1"/>
  <c r="N32" i="7" s="1"/>
  <c r="M32" i="7" a="1"/>
  <c r="M32" i="7" s="1"/>
  <c r="L32" i="7" a="1"/>
  <c r="L32" i="7"/>
  <c r="K32" i="7" a="1"/>
  <c r="K32" i="7"/>
  <c r="J32" i="7" a="1"/>
  <c r="J32" i="7"/>
  <c r="I32" i="7"/>
  <c r="H32" i="7" a="1"/>
  <c r="H32" i="7" s="1"/>
  <c r="G32" i="7" a="1"/>
  <c r="G32" i="7"/>
  <c r="F32" i="7" a="1"/>
  <c r="F32" i="7"/>
  <c r="E32" i="7" a="1"/>
  <c r="E32" i="7" s="1"/>
  <c r="D32" i="7" a="1"/>
  <c r="D32" i="7"/>
  <c r="C32" i="7" a="1"/>
  <c r="C32" i="7"/>
  <c r="B32" i="7"/>
  <c r="O31" i="7" a="1"/>
  <c r="O31" i="7" s="1"/>
  <c r="N31" i="7" a="1"/>
  <c r="N31" i="7" s="1"/>
  <c r="M31" i="7" a="1"/>
  <c r="M31" i="7" s="1"/>
  <c r="L31" i="7" a="1"/>
  <c r="L31" i="7"/>
  <c r="K31" i="7" a="1"/>
  <c r="K31" i="7" s="1"/>
  <c r="J31" i="7" a="1"/>
  <c r="J31" i="7"/>
  <c r="I31" i="7"/>
  <c r="H31" i="7" a="1"/>
  <c r="H31" i="7"/>
  <c r="G31" i="7" a="1"/>
  <c r="G31" i="7"/>
  <c r="F31" i="7" a="1"/>
  <c r="F31" i="7" s="1"/>
  <c r="E31" i="7" a="1"/>
  <c r="E31" i="7"/>
  <c r="D31" i="7" a="1"/>
  <c r="D31" i="7" s="1"/>
  <c r="C31" i="7" a="1"/>
  <c r="C31" i="7"/>
  <c r="B31" i="7"/>
  <c r="O30" i="7" a="1"/>
  <c r="O30" i="7" s="1"/>
  <c r="N30" i="7" a="1"/>
  <c r="N30" i="7" s="1"/>
  <c r="M30" i="7" a="1"/>
  <c r="M30" i="7"/>
  <c r="L30" i="7" a="1"/>
  <c r="L30" i="7"/>
  <c r="K30" i="7" a="1"/>
  <c r="K30" i="7" s="1"/>
  <c r="J30" i="7" a="1"/>
  <c r="J30" i="7" s="1"/>
  <c r="I30" i="7"/>
  <c r="H30" i="7" a="1"/>
  <c r="H30" i="7"/>
  <c r="G30" i="7" a="1"/>
  <c r="G30" i="7" s="1"/>
  <c r="F30" i="7" a="1"/>
  <c r="F30" i="7"/>
  <c r="E30" i="7" a="1"/>
  <c r="E30" i="7" s="1"/>
  <c r="D30" i="7" a="1"/>
  <c r="D30" i="7" s="1"/>
  <c r="C30" i="7" a="1"/>
  <c r="C30" i="7"/>
  <c r="B30" i="7"/>
  <c r="O29" i="7" a="1"/>
  <c r="O29" i="7" s="1"/>
  <c r="N29" i="7" a="1"/>
  <c r="N29" i="7"/>
  <c r="M29" i="7" a="1"/>
  <c r="M29" i="7"/>
  <c r="L29" i="7" a="1"/>
  <c r="L29" i="7"/>
  <c r="K29" i="7" a="1"/>
  <c r="K29" i="7" s="1"/>
  <c r="J29" i="7" a="1"/>
  <c r="J29" i="7" s="1"/>
  <c r="I29" i="7"/>
  <c r="H29" i="7" a="1"/>
  <c r="H29" i="7" s="1"/>
  <c r="G29" i="7" a="1"/>
  <c r="G29" i="7" s="1"/>
  <c r="F29" i="7" a="1"/>
  <c r="F29" i="7" s="1"/>
  <c r="E29" i="7" a="1"/>
  <c r="E29" i="7"/>
  <c r="D29" i="7" a="1"/>
  <c r="D29" i="7"/>
  <c r="C29" i="7" a="1"/>
  <c r="C29" i="7"/>
  <c r="B29" i="7"/>
  <c r="O28" i="7" a="1"/>
  <c r="O28" i="7"/>
  <c r="N28" i="7" a="1"/>
  <c r="N28" i="7"/>
  <c r="M28" i="7" a="1"/>
  <c r="M28" i="7"/>
  <c r="L28" i="7" a="1"/>
  <c r="L28" i="7" s="1"/>
  <c r="K28" i="7" a="1"/>
  <c r="K28" i="7" s="1"/>
  <c r="J28" i="7" a="1"/>
  <c r="J28" i="7"/>
  <c r="I28" i="7"/>
  <c r="H28" i="7" a="1"/>
  <c r="H28" i="7" s="1"/>
  <c r="G28" i="7" a="1"/>
  <c r="G28" i="7" s="1"/>
  <c r="F28" i="7" a="1"/>
  <c r="F28" i="7" s="1"/>
  <c r="E28" i="7" a="1"/>
  <c r="E28" i="7"/>
  <c r="D28" i="7" a="1"/>
  <c r="D28" i="7"/>
  <c r="C28" i="7" a="1"/>
  <c r="C28" i="7" s="1"/>
  <c r="B28" i="7"/>
  <c r="O27" i="7" a="1"/>
  <c r="O27" i="7"/>
  <c r="N27" i="7" a="1"/>
  <c r="N27" i="7" s="1"/>
  <c r="M27" i="7" a="1"/>
  <c r="M27" i="7" s="1"/>
  <c r="L27" i="7" a="1"/>
  <c r="L27" i="7" s="1"/>
  <c r="K27" i="7" a="1"/>
  <c r="K27" i="7"/>
  <c r="J27" i="7" a="1"/>
  <c r="J27" i="7"/>
  <c r="I27" i="7"/>
  <c r="H27" i="7" a="1"/>
  <c r="H27" i="7"/>
  <c r="G27" i="7" a="1"/>
  <c r="G27" i="7"/>
  <c r="F27" i="7" a="1"/>
  <c r="F27" i="7"/>
  <c r="E27" i="7" a="1"/>
  <c r="E27" i="7"/>
  <c r="D27" i="7" a="1"/>
  <c r="D27" i="7" s="1"/>
  <c r="C27" i="7" a="1"/>
  <c r="C27" i="7"/>
  <c r="B27" i="7"/>
  <c r="O26" i="7" a="1"/>
  <c r="O26" i="7"/>
  <c r="N26" i="7" a="1"/>
  <c r="N26" i="7" s="1"/>
  <c r="M26" i="7" a="1"/>
  <c r="M26" i="7" s="1"/>
  <c r="L26" i="7" a="1"/>
  <c r="L26" i="7"/>
  <c r="K26" i="7" a="1"/>
  <c r="K26" i="7"/>
  <c r="J26" i="7" a="1"/>
  <c r="J26" i="7" s="1"/>
  <c r="I26" i="7"/>
  <c r="H26" i="7" a="1"/>
  <c r="H26" i="7" s="1"/>
  <c r="G26" i="7" a="1"/>
  <c r="G26" i="7"/>
  <c r="F26" i="7" a="1"/>
  <c r="F26" i="7"/>
  <c r="E26" i="7" a="1"/>
  <c r="E26" i="7" s="1"/>
  <c r="D26" i="7" a="1"/>
  <c r="D26" i="7"/>
  <c r="C26" i="7" a="1"/>
  <c r="C26" i="7" s="1"/>
  <c r="B26" i="7"/>
  <c r="O25" i="7" a="1"/>
  <c r="O25" i="7" s="1"/>
  <c r="N25" i="7" a="1"/>
  <c r="N25" i="7" s="1"/>
  <c r="M25" i="7" a="1"/>
  <c r="M25" i="7"/>
  <c r="L25" i="7" a="1"/>
  <c r="L25" i="7"/>
  <c r="K25" i="7" a="1"/>
  <c r="K25" i="7" s="1"/>
  <c r="J25" i="7" a="1"/>
  <c r="J25" i="7"/>
  <c r="I25" i="7"/>
  <c r="H25" i="7" a="1"/>
  <c r="H25" i="7"/>
  <c r="G25" i="7" a="1"/>
  <c r="G25" i="7"/>
  <c r="F25" i="7" a="1"/>
  <c r="F25" i="7" s="1"/>
  <c r="E25" i="7" a="1"/>
  <c r="E25" i="7" s="1"/>
  <c r="D25" i="7" a="1"/>
  <c r="D25" i="7" s="1"/>
  <c r="C25" i="7" a="1"/>
  <c r="C25" i="7"/>
  <c r="B25" i="7"/>
  <c r="O24" i="7" a="1"/>
  <c r="O24" i="7" s="1"/>
  <c r="N24" i="7" a="1"/>
  <c r="N24" i="7" s="1"/>
  <c r="M24" i="7" a="1"/>
  <c r="M24" i="7"/>
  <c r="L24" i="7" a="1"/>
  <c r="L24" i="7" s="1"/>
  <c r="K24" i="7" a="1"/>
  <c r="K24" i="7" s="1"/>
  <c r="J24" i="7" a="1"/>
  <c r="J24" i="7" s="1"/>
  <c r="I24" i="7"/>
  <c r="H24" i="7" a="1"/>
  <c r="H24" i="7"/>
  <c r="G24" i="7" a="1"/>
  <c r="G24" i="7" s="1"/>
  <c r="F24" i="7" a="1"/>
  <c r="F24" i="7"/>
  <c r="E24" i="7" a="1"/>
  <c r="E24" i="7"/>
  <c r="D24" i="7" a="1"/>
  <c r="D24" i="7"/>
  <c r="C24" i="7" a="1"/>
  <c r="C24" i="7"/>
  <c r="B24" i="7"/>
  <c r="O23" i="7" a="1"/>
  <c r="O23" i="7"/>
  <c r="N23" i="7" a="1"/>
  <c r="N23" i="7"/>
  <c r="M23" i="7" a="1"/>
  <c r="M23" i="7" s="1"/>
  <c r="L23" i="7" a="1"/>
  <c r="L23" i="7" s="1"/>
  <c r="K23" i="7" a="1"/>
  <c r="K23" i="7" s="1"/>
  <c r="J23" i="7" a="1"/>
  <c r="J23" i="7" s="1"/>
  <c r="I23" i="7"/>
  <c r="H23" i="7" a="1"/>
  <c r="H23" i="7" s="1"/>
  <c r="G23" i="7" a="1"/>
  <c r="G23" i="7"/>
  <c r="F23" i="7" a="1"/>
  <c r="F23" i="7" s="1"/>
  <c r="E23" i="7" a="1"/>
  <c r="E23" i="7"/>
  <c r="D23" i="7" a="1"/>
  <c r="D23" i="7"/>
  <c r="C23" i="7" a="1"/>
  <c r="C23" i="7"/>
  <c r="B23" i="7"/>
  <c r="O22" i="7" a="1"/>
  <c r="O22" i="7"/>
  <c r="N22" i="7" a="1"/>
  <c r="N22" i="7"/>
  <c r="M22" i="7" a="1"/>
  <c r="M22" i="7"/>
  <c r="L22" i="7" a="1"/>
  <c r="L22" i="7" s="1"/>
  <c r="K22" i="7" a="1"/>
  <c r="K22" i="7" s="1"/>
  <c r="J22" i="7" a="1"/>
  <c r="J22" i="7"/>
  <c r="I22" i="7"/>
  <c r="H22" i="7" a="1"/>
  <c r="H22" i="7"/>
  <c r="G22" i="7" a="1"/>
  <c r="G22" i="7"/>
  <c r="F22" i="7" a="1"/>
  <c r="F22" i="7" s="1"/>
  <c r="E22" i="7" a="1"/>
  <c r="E22" i="7"/>
  <c r="D22" i="7" a="1"/>
  <c r="D22" i="7"/>
  <c r="C22" i="7" a="1"/>
  <c r="C22" i="7" s="1"/>
  <c r="B22" i="7"/>
  <c r="O21" i="7" a="1"/>
  <c r="O21" i="7"/>
  <c r="N21" i="7" a="1"/>
  <c r="N21" i="7"/>
  <c r="M21" i="7" a="1"/>
  <c r="M21" i="7" s="1"/>
  <c r="L21" i="7" a="1"/>
  <c r="L21" i="7" s="1"/>
  <c r="K21" i="7" a="1"/>
  <c r="K21" i="7"/>
  <c r="J21" i="7" a="1"/>
  <c r="J21" i="7"/>
  <c r="I21" i="7"/>
  <c r="H21" i="7" a="1"/>
  <c r="H21" i="7"/>
  <c r="G21" i="7" a="1"/>
  <c r="G21" i="7" s="1"/>
  <c r="F21" i="7" a="1"/>
  <c r="F21" i="7"/>
  <c r="E21" i="7" a="1"/>
  <c r="E21" i="7"/>
  <c r="D21" i="7" a="1"/>
  <c r="D21" i="7" s="1"/>
  <c r="C21" i="7" a="1"/>
  <c r="C21" i="7" s="1"/>
  <c r="B21" i="7"/>
  <c r="O20" i="7" a="1"/>
  <c r="O20" i="7"/>
  <c r="N20" i="7" a="1"/>
  <c r="N20" i="7" s="1"/>
  <c r="M20" i="7" a="1"/>
  <c r="M20" i="7" s="1"/>
  <c r="L20" i="7" a="1"/>
  <c r="L20" i="7"/>
  <c r="K20" i="7" a="1"/>
  <c r="K20" i="7"/>
  <c r="J20" i="7" a="1"/>
  <c r="J20" i="7"/>
  <c r="I20" i="7"/>
  <c r="H20" i="7" a="1"/>
  <c r="H20" i="7" s="1"/>
  <c r="G20" i="7" a="1"/>
  <c r="G20" i="7"/>
  <c r="F20" i="7" a="1"/>
  <c r="F20" i="7"/>
  <c r="E20" i="7" a="1"/>
  <c r="E20" i="7" s="1"/>
  <c r="D20" i="7" a="1"/>
  <c r="D20" i="7"/>
  <c r="C20" i="7" a="1"/>
  <c r="C20" i="7"/>
  <c r="B20" i="7"/>
  <c r="O19" i="7" a="1"/>
  <c r="O19" i="7" s="1"/>
  <c r="N19" i="7" a="1"/>
  <c r="N19" i="7" s="1"/>
  <c r="M19" i="7" a="1"/>
  <c r="M19" i="7" s="1"/>
  <c r="L19" i="7" a="1"/>
  <c r="L19" i="7"/>
  <c r="K19" i="7" a="1"/>
  <c r="K19" i="7" s="1"/>
  <c r="J19" i="7" a="1"/>
  <c r="J19" i="7" s="1"/>
  <c r="I19" i="7"/>
  <c r="H19" i="7" a="1"/>
  <c r="H19" i="7"/>
  <c r="G19" i="7" a="1"/>
  <c r="G19" i="7"/>
  <c r="F19" i="7" a="1"/>
  <c r="F19" i="7" s="1"/>
  <c r="E19" i="7" a="1"/>
  <c r="E19" i="7"/>
  <c r="D19" i="7" a="1"/>
  <c r="D19" i="7" s="1"/>
  <c r="C19" i="7" a="1"/>
  <c r="C19" i="7"/>
  <c r="B19" i="7"/>
  <c r="O18" i="7" a="1"/>
  <c r="O18" i="7" s="1"/>
  <c r="N18" i="7" a="1"/>
  <c r="N18" i="7" s="1"/>
  <c r="M18" i="7" a="1"/>
  <c r="M18" i="7"/>
  <c r="L18" i="7" a="1"/>
  <c r="L18" i="7"/>
  <c r="K18" i="7" a="1"/>
  <c r="K18" i="7" s="1"/>
  <c r="J18" i="7" a="1"/>
  <c r="J18" i="7" s="1"/>
  <c r="I18" i="7"/>
  <c r="H18" i="7" a="1"/>
  <c r="H18" i="7"/>
  <c r="G18" i="7" a="1"/>
  <c r="G18" i="7" s="1"/>
  <c r="F18" i="7" a="1"/>
  <c r="F18" i="7"/>
  <c r="E18" i="7" a="1"/>
  <c r="E18" i="7" s="1"/>
  <c r="D18" i="7" a="1"/>
  <c r="D18" i="7"/>
  <c r="C18" i="7" a="1"/>
  <c r="C18" i="7"/>
  <c r="B18" i="7"/>
  <c r="O17" i="7" a="1"/>
  <c r="O17" i="7" s="1"/>
  <c r="N17" i="7" a="1"/>
  <c r="N17" i="7"/>
  <c r="M17" i="7" a="1"/>
  <c r="M17" i="7"/>
  <c r="L17" i="7" a="1"/>
  <c r="L17" i="7"/>
  <c r="K17" i="7" a="1"/>
  <c r="K17" i="7" s="1"/>
  <c r="J17" i="7" a="1"/>
  <c r="J17" i="7" s="1"/>
  <c r="I17" i="7"/>
  <c r="H17" i="7" a="1"/>
  <c r="H17" i="7" s="1"/>
  <c r="G17" i="7" a="1"/>
  <c r="G17" i="7" s="1"/>
  <c r="F17" i="7" a="1"/>
  <c r="F17" i="7" s="1"/>
  <c r="E17" i="7" a="1"/>
  <c r="E17" i="7"/>
  <c r="D17" i="7" a="1"/>
  <c r="D17" i="7"/>
  <c r="C17" i="7" a="1"/>
  <c r="C17" i="7"/>
  <c r="B17" i="7"/>
  <c r="O16" i="7" a="1"/>
  <c r="O16" i="7"/>
  <c r="N16" i="7" a="1"/>
  <c r="N16" i="7"/>
  <c r="M16" i="7" a="1"/>
  <c r="M16" i="7"/>
  <c r="L16" i="7" a="1"/>
  <c r="L16" i="7" s="1"/>
  <c r="K16" i="7" a="1"/>
  <c r="K16" i="7" s="1"/>
  <c r="J16" i="7" a="1"/>
  <c r="J16" i="7"/>
  <c r="I16" i="7"/>
  <c r="H16" i="7" a="1"/>
  <c r="H16" i="7"/>
  <c r="G16" i="7" a="1"/>
  <c r="G16" i="7" s="1"/>
  <c r="F16" i="7" a="1"/>
  <c r="F16" i="7" s="1"/>
  <c r="E16" i="7" a="1"/>
  <c r="E16" i="7"/>
  <c r="D16" i="7" a="1"/>
  <c r="D16" i="7"/>
  <c r="C16" i="7" a="1"/>
  <c r="C16" i="7" s="1"/>
  <c r="B16" i="7"/>
  <c r="O15" i="7" a="1"/>
  <c r="O15" i="7"/>
  <c r="N15" i="7" a="1"/>
  <c r="N15" i="7" s="1"/>
  <c r="M15" i="7" a="1"/>
  <c r="M15" i="7" s="1"/>
  <c r="L15" i="7" a="1"/>
  <c r="L15" i="7" s="1"/>
  <c r="K15" i="7" a="1"/>
  <c r="K15" i="7"/>
  <c r="J15" i="7" a="1"/>
  <c r="J15" i="7"/>
  <c r="I15" i="7"/>
  <c r="H15" i="7" a="1"/>
  <c r="H15" i="7"/>
  <c r="G15" i="7" a="1"/>
  <c r="G15" i="7"/>
  <c r="F15" i="7" a="1"/>
  <c r="F15" i="7"/>
  <c r="E15" i="7" a="1"/>
  <c r="E15" i="7"/>
  <c r="D15" i="7" a="1"/>
  <c r="D15" i="7" s="1"/>
  <c r="C15" i="7" a="1"/>
  <c r="C15" i="7"/>
  <c r="B15" i="7"/>
  <c r="O14" i="7" a="1"/>
  <c r="O14" i="7"/>
  <c r="N14" i="7" a="1"/>
  <c r="N14" i="7" s="1"/>
  <c r="M14" i="7" a="1"/>
  <c r="M14" i="7" s="1"/>
  <c r="L14" i="7" a="1"/>
  <c r="L14" i="7"/>
  <c r="K14" i="7" a="1"/>
  <c r="K14" i="7"/>
  <c r="J14" i="7" a="1"/>
  <c r="J14" i="7" s="1"/>
  <c r="I14" i="7"/>
  <c r="H14" i="7" a="1"/>
  <c r="H14" i="7" s="1"/>
  <c r="G14" i="7" a="1"/>
  <c r="G14" i="7"/>
  <c r="F14" i="7" a="1"/>
  <c r="F14" i="7"/>
  <c r="E14" i="7" a="1"/>
  <c r="E14" i="7" s="1"/>
  <c r="D14" i="7" a="1"/>
  <c r="D14" i="7"/>
  <c r="C14" i="7" a="1"/>
  <c r="C14" i="7" s="1"/>
  <c r="B14" i="7"/>
  <c r="O13" i="7" a="1"/>
  <c r="O13" i="7" s="1"/>
  <c r="N13" i="7" a="1"/>
  <c r="N13" i="7" s="1"/>
  <c r="M13" i="7" a="1"/>
  <c r="M13" i="7"/>
  <c r="L13" i="7" a="1"/>
  <c r="L13" i="7"/>
  <c r="K13" i="7" a="1"/>
  <c r="K13" i="7" s="1"/>
  <c r="J13" i="7" a="1"/>
  <c r="J13" i="7"/>
  <c r="I13" i="7"/>
  <c r="H13" i="7" a="1"/>
  <c r="H13" i="7"/>
  <c r="G13" i="7" a="1"/>
  <c r="G13" i="7"/>
  <c r="F13" i="7" a="1"/>
  <c r="F13" i="7" s="1"/>
  <c r="E13" i="7" a="1"/>
  <c r="E13" i="7" s="1"/>
  <c r="D13" i="7" a="1"/>
  <c r="D13" i="7" s="1"/>
  <c r="C13" i="7" a="1"/>
  <c r="C13" i="7"/>
  <c r="B13" i="7"/>
  <c r="O12" i="7" a="1"/>
  <c r="O12" i="7" s="1"/>
  <c r="N12" i="7" a="1"/>
  <c r="N12" i="7" s="1"/>
  <c r="M12" i="7" a="1"/>
  <c r="M12" i="7"/>
  <c r="L12" i="7" a="1"/>
  <c r="L12" i="7" s="1"/>
  <c r="K12" i="7" a="1"/>
  <c r="K12" i="7" s="1"/>
  <c r="J12" i="7" a="1"/>
  <c r="J12" i="7" s="1"/>
  <c r="I12" i="7"/>
  <c r="H12" i="7" a="1"/>
  <c r="H12" i="7"/>
  <c r="G12" i="7" a="1"/>
  <c r="G12" i="7" s="1"/>
  <c r="F12" i="7" a="1"/>
  <c r="F12" i="7"/>
  <c r="E12" i="7" a="1"/>
  <c r="E12" i="7"/>
  <c r="D12" i="7" a="1"/>
  <c r="D12" i="7"/>
  <c r="C12" i="7" a="1"/>
  <c r="C12" i="7"/>
  <c r="B12" i="7"/>
  <c r="O11" i="7" a="1"/>
  <c r="O11" i="7"/>
  <c r="N11" i="7" a="1"/>
  <c r="N11" i="7"/>
  <c r="M11" i="7" a="1"/>
  <c r="M11" i="7"/>
  <c r="L11" i="7" a="1"/>
  <c r="L11" i="7" s="1"/>
  <c r="K11" i="7" a="1"/>
  <c r="K11" i="7" s="1"/>
  <c r="J11" i="7" a="1"/>
  <c r="J11" i="7" s="1"/>
  <c r="I11" i="7"/>
  <c r="H11" i="7" a="1"/>
  <c r="H11" i="7" s="1"/>
  <c r="G11" i="7" a="1"/>
  <c r="G11" i="7"/>
  <c r="F11" i="7" a="1"/>
  <c r="F11" i="7" s="1"/>
  <c r="E11" i="7" a="1"/>
  <c r="E11" i="7"/>
  <c r="D11" i="7" a="1"/>
  <c r="D11" i="7"/>
  <c r="C11" i="7" a="1"/>
  <c r="C11" i="7"/>
  <c r="B11" i="7"/>
  <c r="O10" i="7" a="1"/>
  <c r="O10" i="7"/>
  <c r="N10" i="7" a="1"/>
  <c r="N10" i="7" s="1"/>
  <c r="M10" i="7" a="1"/>
  <c r="M10" i="7"/>
  <c r="L10" i="7" a="1"/>
  <c r="L10" i="7" s="1"/>
  <c r="K10" i="7" a="1"/>
  <c r="K10" i="7" s="1"/>
  <c r="J10" i="7" a="1"/>
  <c r="J10" i="7"/>
  <c r="I10" i="7"/>
  <c r="H10" i="7" a="1"/>
  <c r="H10" i="7" s="1"/>
  <c r="G10" i="7" a="1"/>
  <c r="G10" i="7"/>
  <c r="F10" i="7" a="1"/>
  <c r="F10" i="7" s="1"/>
  <c r="E10" i="7" a="1"/>
  <c r="E10" i="7"/>
  <c r="D10" i="7" a="1"/>
  <c r="D10" i="7"/>
  <c r="C10" i="7" a="1"/>
  <c r="C10" i="7" s="1"/>
  <c r="B10" i="7"/>
  <c r="O9" i="7" a="1"/>
  <c r="O9" i="7"/>
  <c r="N9" i="7" a="1"/>
  <c r="N9" i="7"/>
  <c r="M9" i="7" a="1"/>
  <c r="M9" i="7" s="1"/>
  <c r="L9" i="7" a="1"/>
  <c r="L9" i="7" s="1"/>
  <c r="K9" i="7" a="1"/>
  <c r="K9" i="7"/>
  <c r="J9" i="7" a="1"/>
  <c r="J9" i="7"/>
  <c r="I9" i="7"/>
  <c r="H9" i="7" a="1"/>
  <c r="H9" i="7"/>
  <c r="G9" i="7" a="1"/>
  <c r="G9" i="7" s="1"/>
  <c r="F9" i="7" a="1"/>
  <c r="F9" i="7"/>
  <c r="E9" i="7" a="1"/>
  <c r="E9" i="7"/>
  <c r="D9" i="7" a="1"/>
  <c r="D9" i="7" s="1"/>
  <c r="C9" i="7" a="1"/>
  <c r="C9" i="7" s="1"/>
  <c r="B9" i="7"/>
  <c r="O8" i="7" a="1"/>
  <c r="O8" i="7"/>
  <c r="N8" i="7" a="1"/>
  <c r="N8" i="7" s="1"/>
  <c r="M8" i="7" a="1"/>
  <c r="M8" i="7" s="1"/>
  <c r="L8" i="7" a="1"/>
  <c r="L8" i="7" s="1"/>
  <c r="K8" i="7" a="1"/>
  <c r="K8" i="7"/>
  <c r="J8" i="7" a="1"/>
  <c r="J8" i="7"/>
  <c r="I8" i="7"/>
  <c r="H8" i="7" a="1"/>
  <c r="H8" i="7" s="1"/>
  <c r="G8" i="7" a="1"/>
  <c r="G8" i="7"/>
  <c r="F8" i="7" a="1"/>
  <c r="F8" i="7"/>
  <c r="E8" i="7" a="1"/>
  <c r="E8" i="7" s="1"/>
  <c r="D8" i="7" a="1"/>
  <c r="D8" i="7"/>
  <c r="C8" i="7" a="1"/>
  <c r="C8" i="7" s="1"/>
  <c r="B8" i="7"/>
  <c r="O7" i="7" a="1"/>
  <c r="O7" i="7" s="1"/>
  <c r="N7" i="7" a="1"/>
  <c r="N7" i="7" s="1"/>
  <c r="M7" i="7" a="1"/>
  <c r="M7" i="7"/>
  <c r="L7" i="7" a="1"/>
  <c r="L7" i="7"/>
  <c r="K7" i="7" a="1"/>
  <c r="K7" i="7" s="1"/>
  <c r="J7" i="7" a="1"/>
  <c r="J7" i="7"/>
  <c r="I7" i="7"/>
  <c r="H7" i="7" a="1"/>
  <c r="H7" i="7"/>
  <c r="G7" i="7" a="1"/>
  <c r="G7" i="7"/>
  <c r="F7" i="7" a="1"/>
  <c r="F7" i="7" s="1"/>
  <c r="E7" i="7" a="1"/>
  <c r="E7" i="7"/>
  <c r="D7" i="7" a="1"/>
  <c r="D7" i="7" s="1"/>
  <c r="C7" i="7" a="1"/>
  <c r="C7" i="7" s="1"/>
  <c r="B7" i="7"/>
  <c r="O6" i="7" a="1"/>
  <c r="O6" i="7" s="1"/>
  <c r="N6" i="7" a="1"/>
  <c r="N6" i="7" s="1"/>
  <c r="M6" i="7" a="1"/>
  <c r="M6" i="7"/>
  <c r="L6" i="7" a="1"/>
  <c r="L6" i="7"/>
  <c r="K6" i="7" a="1"/>
  <c r="K6" i="7" s="1"/>
  <c r="J6" i="7" a="1"/>
  <c r="J6" i="7" s="1"/>
  <c r="I6" i="7"/>
  <c r="H6" i="7" a="1"/>
  <c r="H6" i="7"/>
  <c r="G6" i="7" a="1"/>
  <c r="G6" i="7" s="1"/>
  <c r="F6" i="7" a="1"/>
  <c r="F6" i="7"/>
  <c r="E6" i="7" a="1"/>
  <c r="E6" i="7" s="1"/>
  <c r="D6" i="7" a="1"/>
  <c r="D6" i="7"/>
  <c r="C6" i="7" a="1"/>
  <c r="C6" i="7"/>
  <c r="B6" i="7"/>
  <c r="O5" i="7" a="1"/>
  <c r="O5" i="7" s="1"/>
  <c r="N5" i="7" a="1"/>
  <c r="N5" i="7"/>
  <c r="M5" i="7" a="1"/>
  <c r="M5" i="7"/>
  <c r="L5" i="7" a="1"/>
  <c r="L5" i="7"/>
  <c r="K5" i="7" a="1"/>
  <c r="K5" i="7" s="1"/>
  <c r="J5" i="7" a="1"/>
  <c r="J5" i="7" s="1"/>
  <c r="I5" i="7"/>
  <c r="H5" i="7" a="1"/>
  <c r="H5" i="7" s="1"/>
  <c r="G5" i="7" a="1"/>
  <c r="G5" i="7" s="1"/>
  <c r="F5" i="7" a="1"/>
  <c r="F5" i="7" s="1"/>
  <c r="E5" i="7" a="1"/>
  <c r="E5" i="7" s="1"/>
  <c r="D5" i="7" a="1"/>
  <c r="D5" i="7"/>
  <c r="C5" i="7" a="1"/>
  <c r="C5" i="7"/>
  <c r="B5" i="7"/>
  <c r="B4" i="7"/>
  <c r="G93" i="6" a="1"/>
  <c r="G93" i="6" s="1"/>
  <c r="F93" i="6" a="1"/>
  <c r="F93" i="6" s="1"/>
  <c r="E93" i="6" a="1"/>
  <c r="E93" i="6" s="1"/>
  <c r="D93" i="6" a="1"/>
  <c r="D93" i="6"/>
  <c r="C93" i="6" a="1"/>
  <c r="C93" i="6"/>
  <c r="B93" i="6"/>
  <c r="G92" i="6" a="1"/>
  <c r="G92" i="6"/>
  <c r="F92" i="6" a="1"/>
  <c r="F92" i="6"/>
  <c r="E92" i="6" a="1"/>
  <c r="E92" i="6"/>
  <c r="D92" i="6" a="1"/>
  <c r="D92" i="6" s="1"/>
  <c r="C92" i="6" a="1"/>
  <c r="C92" i="6" s="1"/>
  <c r="B92" i="6"/>
  <c r="G91" i="6" a="1"/>
  <c r="G91" i="6" s="1"/>
  <c r="F91" i="6" a="1"/>
  <c r="F91" i="6"/>
  <c r="E91" i="6" a="1"/>
  <c r="E91" i="6"/>
  <c r="D91" i="6" a="1"/>
  <c r="D91" i="6"/>
  <c r="C91" i="6" a="1"/>
  <c r="C91" i="6"/>
  <c r="B91" i="6"/>
  <c r="G90" i="6" a="1"/>
  <c r="G90" i="6"/>
  <c r="F90" i="6" a="1"/>
  <c r="F90" i="6"/>
  <c r="E90" i="6" a="1"/>
  <c r="E90" i="6"/>
  <c r="D90" i="6" a="1"/>
  <c r="D90" i="6" s="1"/>
  <c r="C90" i="6" a="1"/>
  <c r="C90" i="6" s="1"/>
  <c r="B90" i="6"/>
  <c r="G89" i="6" a="1"/>
  <c r="G89" i="6"/>
  <c r="F89" i="6" a="1"/>
  <c r="F89" i="6" s="1"/>
  <c r="E89" i="6" a="1"/>
  <c r="E89" i="6" s="1"/>
  <c r="D89" i="6" a="1"/>
  <c r="D89" i="6"/>
  <c r="C89" i="6" a="1"/>
  <c r="C89" i="6"/>
  <c r="B89" i="6"/>
  <c r="G88" i="6" a="1"/>
  <c r="G88" i="6" s="1"/>
  <c r="F88" i="6" a="1"/>
  <c r="F88" i="6"/>
  <c r="E88" i="6" a="1"/>
  <c r="E88" i="6"/>
  <c r="D88" i="6" a="1"/>
  <c r="D88" i="6" s="1"/>
  <c r="C88" i="6" a="1"/>
  <c r="C88" i="6"/>
  <c r="B88" i="6"/>
  <c r="G87" i="6" a="1"/>
  <c r="G87" i="6"/>
  <c r="F87" i="6" a="1"/>
  <c r="F87" i="6"/>
  <c r="E87" i="6" a="1"/>
  <c r="E87" i="6" s="1"/>
  <c r="D87" i="6" a="1"/>
  <c r="D87" i="6" s="1"/>
  <c r="C87" i="6" a="1"/>
  <c r="C87" i="6"/>
  <c r="B87" i="6"/>
  <c r="G86" i="6" a="1"/>
  <c r="G86" i="6" s="1"/>
  <c r="F86" i="6" a="1"/>
  <c r="F86" i="6" s="1"/>
  <c r="E86" i="6" a="1"/>
  <c r="E86" i="6" s="1"/>
  <c r="D86" i="6" a="1"/>
  <c r="D86" i="6"/>
  <c r="C86" i="6" a="1"/>
  <c r="C86" i="6"/>
  <c r="B86" i="6"/>
  <c r="G85" i="6" a="1"/>
  <c r="G85" i="6" s="1"/>
  <c r="F85" i="6" a="1"/>
  <c r="F85" i="6"/>
  <c r="E85" i="6" a="1"/>
  <c r="E85" i="6"/>
  <c r="D85" i="6" a="1"/>
  <c r="D85" i="6" s="1"/>
  <c r="C85" i="6" a="1"/>
  <c r="C85" i="6" s="1"/>
  <c r="B85" i="6"/>
  <c r="G84" i="6" a="1"/>
  <c r="G84" i="6" s="1"/>
  <c r="F84" i="6" a="1"/>
  <c r="F84" i="6" s="1"/>
  <c r="E84" i="6" a="1"/>
  <c r="E84" i="6" s="1"/>
  <c r="D84" i="6" a="1"/>
  <c r="D84" i="6"/>
  <c r="C84" i="6" a="1"/>
  <c r="C84" i="6"/>
  <c r="B84" i="6"/>
  <c r="G83" i="6" a="1"/>
  <c r="G83" i="6" s="1"/>
  <c r="F83" i="6" a="1"/>
  <c r="F83" i="6"/>
  <c r="E83" i="6" a="1"/>
  <c r="E83" i="6"/>
  <c r="D83" i="6" a="1"/>
  <c r="D83" i="6"/>
  <c r="C83" i="6" a="1"/>
  <c r="C83" i="6" s="1"/>
  <c r="B83" i="6"/>
  <c r="G82" i="6" a="1"/>
  <c r="G82" i="6" s="1"/>
  <c r="F82" i="6" a="1"/>
  <c r="F82" i="6" s="1"/>
  <c r="E82" i="6" a="1"/>
  <c r="E82" i="6" s="1"/>
  <c r="D82" i="6" a="1"/>
  <c r="D82" i="6" s="1"/>
  <c r="C82" i="6" a="1"/>
  <c r="C82" i="6"/>
  <c r="B82" i="6"/>
  <c r="U78" i="6" a="1"/>
  <c r="U78" i="6"/>
  <c r="T78" i="6" a="1"/>
  <c r="T78" i="6"/>
  <c r="S78" i="6" a="1"/>
  <c r="S78" i="6"/>
  <c r="R78" i="6" a="1"/>
  <c r="R78" i="6"/>
  <c r="Q78" i="6" a="1"/>
  <c r="Q78" i="6"/>
  <c r="P78" i="6"/>
  <c r="N78" i="6" a="1"/>
  <c r="N78" i="6"/>
  <c r="M78" i="6" a="1"/>
  <c r="M78" i="6"/>
  <c r="L78" i="6" a="1"/>
  <c r="L78" i="6" s="1"/>
  <c r="K78" i="6" a="1"/>
  <c r="K78" i="6" s="1"/>
  <c r="J78" i="6" a="1"/>
  <c r="J78" i="6" s="1"/>
  <c r="I78" i="6"/>
  <c r="G78" i="6" a="1"/>
  <c r="G78" i="6" s="1"/>
  <c r="F78" i="6" a="1"/>
  <c r="F78" i="6"/>
  <c r="E78" i="6" a="1"/>
  <c r="E78" i="6" s="1"/>
  <c r="D78" i="6" a="1"/>
  <c r="D78" i="6"/>
  <c r="C78" i="6" a="1"/>
  <c r="C78" i="6"/>
  <c r="B78" i="6"/>
  <c r="U77" i="6" a="1"/>
  <c r="U77" i="6"/>
  <c r="T77" i="6" a="1"/>
  <c r="T77" i="6"/>
  <c r="S77" i="6" a="1"/>
  <c r="S77" i="6" s="1"/>
  <c r="R77" i="6" a="1"/>
  <c r="R77" i="6"/>
  <c r="Q77" i="6" a="1"/>
  <c r="Q77" i="6" s="1"/>
  <c r="P77" i="6"/>
  <c r="N77" i="6" a="1"/>
  <c r="N77" i="6"/>
  <c r="M77" i="6" a="1"/>
  <c r="M77" i="6" s="1"/>
  <c r="L77" i="6" a="1"/>
  <c r="L77" i="6" s="1"/>
  <c r="K77" i="6" a="1"/>
  <c r="K77" i="6"/>
  <c r="J77" i="6" a="1"/>
  <c r="J77" i="6" s="1"/>
  <c r="I77" i="6"/>
  <c r="G77" i="6" a="1"/>
  <c r="G77" i="6" s="1"/>
  <c r="F77" i="6" a="1"/>
  <c r="F77" i="6" s="1"/>
  <c r="E77" i="6" a="1"/>
  <c r="E77" i="6"/>
  <c r="D77" i="6" a="1"/>
  <c r="D77" i="6" s="1"/>
  <c r="C77" i="6" a="1"/>
  <c r="C77" i="6"/>
  <c r="B77" i="6"/>
  <c r="U76" i="6" a="1"/>
  <c r="U76" i="6"/>
  <c r="T76" i="6" a="1"/>
  <c r="T76" i="6"/>
  <c r="S76" i="6" a="1"/>
  <c r="S76" i="6" s="1"/>
  <c r="R76" i="6" a="1"/>
  <c r="R76" i="6" s="1"/>
  <c r="Q76" i="6" a="1"/>
  <c r="Q76" i="6"/>
  <c r="P76" i="6"/>
  <c r="N76" i="6" a="1"/>
  <c r="N76" i="6" s="1"/>
  <c r="M76" i="6" a="1"/>
  <c r="M76" i="6" s="1"/>
  <c r="L76" i="6" a="1"/>
  <c r="L76" i="6"/>
  <c r="K76" i="6" a="1"/>
  <c r="K76" i="6"/>
  <c r="J76" i="6" a="1"/>
  <c r="J76" i="6"/>
  <c r="I76" i="6"/>
  <c r="G76" i="6" a="1"/>
  <c r="G76" i="6"/>
  <c r="F76" i="6" a="1"/>
  <c r="F76" i="6"/>
  <c r="E76" i="6" a="1"/>
  <c r="E76" i="6"/>
  <c r="D76" i="6" a="1"/>
  <c r="D76" i="6" s="1"/>
  <c r="C76" i="6" a="1"/>
  <c r="C76" i="6"/>
  <c r="B76" i="6"/>
  <c r="U75" i="6" a="1"/>
  <c r="U75" i="6" s="1"/>
  <c r="T75" i="6" a="1"/>
  <c r="T75" i="6" s="1"/>
  <c r="S75" i="6" a="1"/>
  <c r="S75" i="6" s="1"/>
  <c r="R75" i="6" a="1"/>
  <c r="R75" i="6"/>
  <c r="Q75" i="6" a="1"/>
  <c r="Q75" i="6"/>
  <c r="P75" i="6"/>
  <c r="N75" i="6" a="1"/>
  <c r="N75" i="6" s="1"/>
  <c r="M75" i="6" a="1"/>
  <c r="M75" i="6"/>
  <c r="L75" i="6" a="1"/>
  <c r="L75" i="6"/>
  <c r="K75" i="6" a="1"/>
  <c r="K75" i="6"/>
  <c r="J75" i="6" a="1"/>
  <c r="J75" i="6" s="1"/>
  <c r="I75" i="6"/>
  <c r="G75" i="6" a="1"/>
  <c r="G75" i="6"/>
  <c r="F75" i="6" a="1"/>
  <c r="F75" i="6" s="1"/>
  <c r="E75" i="6" a="1"/>
  <c r="E75" i="6" s="1"/>
  <c r="D75" i="6" a="1"/>
  <c r="D75" i="6" s="1"/>
  <c r="C75" i="6" a="1"/>
  <c r="C75" i="6"/>
  <c r="B75" i="6"/>
  <c r="U74" i="6" a="1"/>
  <c r="U74" i="6"/>
  <c r="T74" i="6" a="1"/>
  <c r="T74" i="6" s="1"/>
  <c r="S74" i="6" a="1"/>
  <c r="S74" i="6"/>
  <c r="R74" i="6" a="1"/>
  <c r="R74" i="6"/>
  <c r="Q74" i="6" a="1"/>
  <c r="Q74" i="6"/>
  <c r="P74" i="6"/>
  <c r="N74" i="6" a="1"/>
  <c r="N74" i="6"/>
  <c r="M74" i="6" a="1"/>
  <c r="M74" i="6" s="1"/>
  <c r="L74" i="6" a="1"/>
  <c r="L74" i="6"/>
  <c r="K74" i="6" a="1"/>
  <c r="K74" i="6"/>
  <c r="J74" i="6" a="1"/>
  <c r="J74" i="6" s="1"/>
  <c r="I74" i="6"/>
  <c r="G74" i="6" a="1"/>
  <c r="G74" i="6" s="1"/>
  <c r="F74" i="6" a="1"/>
  <c r="F74" i="6"/>
  <c r="E74" i="6" a="1"/>
  <c r="E74" i="6"/>
  <c r="D74" i="6" a="1"/>
  <c r="D74" i="6" s="1"/>
  <c r="C74" i="6" a="1"/>
  <c r="C74" i="6" s="1"/>
  <c r="B74" i="6"/>
  <c r="U73" i="6" a="1"/>
  <c r="U73" i="6"/>
  <c r="T73" i="6" a="1"/>
  <c r="T73" i="6"/>
  <c r="S73" i="6" a="1"/>
  <c r="S73" i="6" s="1"/>
  <c r="R73" i="6" a="1"/>
  <c r="R73" i="6"/>
  <c r="Q73" i="6" a="1"/>
  <c r="Q73" i="6"/>
  <c r="P73" i="6"/>
  <c r="N73" i="6" a="1"/>
  <c r="N73" i="6"/>
  <c r="M73" i="6" a="1"/>
  <c r="M73" i="6" s="1"/>
  <c r="L73" i="6" a="1"/>
  <c r="L73" i="6"/>
  <c r="K73" i="6" a="1"/>
  <c r="K73" i="6" s="1"/>
  <c r="J73" i="6" a="1"/>
  <c r="J73" i="6"/>
  <c r="I73" i="6"/>
  <c r="G73" i="6" a="1"/>
  <c r="G73" i="6" s="1"/>
  <c r="F73" i="6" a="1"/>
  <c r="F73" i="6"/>
  <c r="E73" i="6" a="1"/>
  <c r="E73" i="6"/>
  <c r="D73" i="6" a="1"/>
  <c r="D73" i="6"/>
  <c r="C73" i="6" a="1"/>
  <c r="C73" i="6" s="1"/>
  <c r="B73" i="6"/>
  <c r="U72" i="6" a="1"/>
  <c r="U72" i="6" s="1"/>
  <c r="T72" i="6" a="1"/>
  <c r="T72" i="6"/>
  <c r="S72" i="6" a="1"/>
  <c r="S72" i="6" s="1"/>
  <c r="R72" i="6" a="1"/>
  <c r="R72" i="6"/>
  <c r="Q72" i="6" a="1"/>
  <c r="Q72" i="6"/>
  <c r="P72" i="6"/>
  <c r="N72" i="6" a="1"/>
  <c r="N72" i="6"/>
  <c r="M72" i="6" a="1"/>
  <c r="M72" i="6" s="1"/>
  <c r="L72" i="6" a="1"/>
  <c r="L72" i="6"/>
  <c r="K72" i="6" a="1"/>
  <c r="K72" i="6"/>
  <c r="J72" i="6" a="1"/>
  <c r="J72" i="6"/>
  <c r="I72" i="6"/>
  <c r="G72" i="6" a="1"/>
  <c r="G72" i="6"/>
  <c r="F72" i="6" a="1"/>
  <c r="F72" i="6"/>
  <c r="E72" i="6" a="1"/>
  <c r="E72" i="6"/>
  <c r="D72" i="6" a="1"/>
  <c r="D72" i="6"/>
  <c r="C72" i="6" a="1"/>
  <c r="C72" i="6" s="1"/>
  <c r="B72" i="6"/>
  <c r="U71" i="6" a="1"/>
  <c r="U71" i="6"/>
  <c r="T71" i="6" a="1"/>
  <c r="T71" i="6" s="1"/>
  <c r="S71" i="6" a="1"/>
  <c r="S71" i="6" s="1"/>
  <c r="R71" i="6" a="1"/>
  <c r="R71" i="6" s="1"/>
  <c r="Q71" i="6" a="1"/>
  <c r="Q71" i="6"/>
  <c r="P71" i="6"/>
  <c r="N71" i="6" a="1"/>
  <c r="N71" i="6"/>
  <c r="M71" i="6" a="1"/>
  <c r="M71" i="6"/>
  <c r="L71" i="6" a="1"/>
  <c r="L71" i="6" s="1"/>
  <c r="K71" i="6" a="1"/>
  <c r="K71" i="6"/>
  <c r="J71" i="6" a="1"/>
  <c r="J71" i="6"/>
  <c r="I71" i="6"/>
  <c r="G71" i="6" a="1"/>
  <c r="G71" i="6" s="1"/>
  <c r="F71" i="6" a="1"/>
  <c r="F71" i="6" s="1"/>
  <c r="E71" i="6" a="1"/>
  <c r="E71" i="6"/>
  <c r="D71" i="6" a="1"/>
  <c r="D71" i="6" s="1"/>
  <c r="C71" i="6" a="1"/>
  <c r="C71" i="6"/>
  <c r="B71" i="6"/>
  <c r="U70" i="6" a="1"/>
  <c r="U70" i="6"/>
  <c r="T70" i="6" a="1"/>
  <c r="T70" i="6" s="1"/>
  <c r="S70" i="6" a="1"/>
  <c r="S70" i="6" s="1"/>
  <c r="R70" i="6" a="1"/>
  <c r="R70" i="6"/>
  <c r="Q70" i="6" a="1"/>
  <c r="Q70" i="6"/>
  <c r="P70" i="6"/>
  <c r="N70" i="6" a="1"/>
  <c r="N70" i="6"/>
  <c r="M70" i="6" a="1"/>
  <c r="M70" i="6"/>
  <c r="L70" i="6" a="1"/>
  <c r="L70" i="6"/>
  <c r="K70" i="6" a="1"/>
  <c r="K70" i="6"/>
  <c r="J70" i="6" a="1"/>
  <c r="J70" i="6" s="1"/>
  <c r="I70" i="6"/>
  <c r="G70" i="6" a="1"/>
  <c r="G70" i="6"/>
  <c r="F70" i="6" a="1"/>
  <c r="F70" i="6"/>
  <c r="E70" i="6" a="1"/>
  <c r="E70" i="6"/>
  <c r="D70" i="6" a="1"/>
  <c r="D70" i="6"/>
  <c r="C70" i="6" a="1"/>
  <c r="C70" i="6"/>
  <c r="B70" i="6"/>
  <c r="U69" i="6" a="1"/>
  <c r="U69" i="6"/>
  <c r="T69" i="6" a="1"/>
  <c r="T69" i="6" s="1"/>
  <c r="S69" i="6" a="1"/>
  <c r="S69" i="6"/>
  <c r="R69" i="6" a="1"/>
  <c r="R69" i="6" s="1"/>
  <c r="Q69" i="6" a="1"/>
  <c r="Q69" i="6" s="1"/>
  <c r="P69" i="6"/>
  <c r="N69" i="6" a="1"/>
  <c r="N69" i="6"/>
  <c r="M69" i="6" a="1"/>
  <c r="M69" i="6"/>
  <c r="L69" i="6" a="1"/>
  <c r="L69" i="6"/>
  <c r="K69" i="6" a="1"/>
  <c r="K69" i="6" s="1"/>
  <c r="J69" i="6" a="1"/>
  <c r="J69" i="6"/>
  <c r="I69" i="6"/>
  <c r="G69" i="6" a="1"/>
  <c r="G69" i="6" s="1"/>
  <c r="F69" i="6" a="1"/>
  <c r="F69" i="6" s="1"/>
  <c r="E69" i="6" a="1"/>
  <c r="E69" i="6"/>
  <c r="D69" i="6" a="1"/>
  <c r="D69" i="6"/>
  <c r="C69" i="6" a="1"/>
  <c r="C69" i="6"/>
  <c r="B69" i="6"/>
  <c r="U68" i="6" a="1"/>
  <c r="U68" i="6" s="1"/>
  <c r="T68" i="6" a="1"/>
  <c r="T68" i="6"/>
  <c r="S68" i="6" a="1"/>
  <c r="S68" i="6"/>
  <c r="R68" i="6" a="1"/>
  <c r="R68" i="6" s="1"/>
  <c r="Q68" i="6" a="1"/>
  <c r="Q68" i="6"/>
  <c r="P68" i="6"/>
  <c r="N68" i="6" a="1"/>
  <c r="N68" i="6"/>
  <c r="M68" i="6" a="1"/>
  <c r="M68" i="6" s="1"/>
  <c r="L68" i="6" a="1"/>
  <c r="L68" i="6" s="1"/>
  <c r="K68" i="6" a="1"/>
  <c r="K68" i="6"/>
  <c r="J68" i="6" a="1"/>
  <c r="J68" i="6" s="1"/>
  <c r="I68" i="6"/>
  <c r="G68" i="6" a="1"/>
  <c r="G68" i="6"/>
  <c r="F68" i="6" a="1"/>
  <c r="F68" i="6"/>
  <c r="E68" i="6" a="1"/>
  <c r="E68" i="6"/>
  <c r="D68" i="6" a="1"/>
  <c r="D68" i="6" s="1"/>
  <c r="C68" i="6" a="1"/>
  <c r="C68" i="6"/>
  <c r="B68" i="6"/>
  <c r="U67" i="6" a="1"/>
  <c r="U67" i="6"/>
  <c r="T67" i="6" a="1"/>
  <c r="T67" i="6" s="1"/>
  <c r="S67" i="6" a="1"/>
  <c r="S67" i="6" s="1"/>
  <c r="R67" i="6" a="1"/>
  <c r="R67" i="6"/>
  <c r="Q67" i="6" a="1"/>
  <c r="Q67" i="6" s="1"/>
  <c r="P67" i="6"/>
  <c r="N67" i="6" a="1"/>
  <c r="N67" i="6" s="1"/>
  <c r="M67" i="6" a="1"/>
  <c r="M67" i="6"/>
  <c r="L67" i="6" a="1"/>
  <c r="L67" i="6" s="1"/>
  <c r="K67" i="6" a="1"/>
  <c r="K67" i="6"/>
  <c r="J67" i="6" a="1"/>
  <c r="J67" i="6"/>
  <c r="I67" i="6"/>
  <c r="G67" i="6" a="1"/>
  <c r="G67" i="6"/>
  <c r="F67" i="6" a="1"/>
  <c r="F67" i="6"/>
  <c r="E67" i="6" a="1"/>
  <c r="E67" i="6"/>
  <c r="D67" i="6" a="1"/>
  <c r="D67" i="6" s="1"/>
  <c r="C67" i="6" a="1"/>
  <c r="C67" i="6" s="1"/>
  <c r="B67" i="6"/>
  <c r="U63" i="6" a="1"/>
  <c r="U63" i="6" s="1"/>
  <c r="T63" i="6" a="1"/>
  <c r="T63" i="6"/>
  <c r="S63" i="6" a="1"/>
  <c r="S63" i="6"/>
  <c r="R63" i="6" a="1"/>
  <c r="R63" i="6"/>
  <c r="Q63" i="6" a="1"/>
  <c r="Q63" i="6"/>
  <c r="P63" i="6"/>
  <c r="N63" i="6" a="1"/>
  <c r="N63" i="6"/>
  <c r="M63" i="6" a="1"/>
  <c r="M63" i="6"/>
  <c r="L63" i="6" a="1"/>
  <c r="L63" i="6" s="1"/>
  <c r="K63" i="6" a="1"/>
  <c r="K63" i="6"/>
  <c r="J63" i="6" a="1"/>
  <c r="J63" i="6" s="1"/>
  <c r="I63" i="6"/>
  <c r="G63" i="6" a="1"/>
  <c r="G63" i="6" s="1"/>
  <c r="F63" i="6" a="1"/>
  <c r="F63" i="6"/>
  <c r="E63" i="6" a="1"/>
  <c r="E63" i="6"/>
  <c r="D63" i="6" a="1"/>
  <c r="D63" i="6" s="1"/>
  <c r="C63" i="6" a="1"/>
  <c r="C63" i="6"/>
  <c r="B63" i="6"/>
  <c r="U62" i="6" a="1"/>
  <c r="U62" i="6"/>
  <c r="T62" i="6" a="1"/>
  <c r="T62" i="6"/>
  <c r="S62" i="6" a="1"/>
  <c r="S62" i="6"/>
  <c r="R62" i="6" a="1"/>
  <c r="R62" i="6"/>
  <c r="Q62" i="6" a="1"/>
  <c r="Q62" i="6"/>
  <c r="P62" i="6"/>
  <c r="N62" i="6" a="1"/>
  <c r="N62" i="6"/>
  <c r="M62" i="6" a="1"/>
  <c r="M62" i="6" s="1"/>
  <c r="L62" i="6" a="1"/>
  <c r="L62" i="6" s="1"/>
  <c r="K62" i="6" a="1"/>
  <c r="K62" i="6"/>
  <c r="J62" i="6" a="1"/>
  <c r="J62" i="6"/>
  <c r="I62" i="6"/>
  <c r="G62" i="6" a="1"/>
  <c r="G62" i="6" s="1"/>
  <c r="F62" i="6" a="1"/>
  <c r="F62" i="6" s="1"/>
  <c r="E62" i="6" a="1"/>
  <c r="E62" i="6" s="1"/>
  <c r="D62" i="6" a="1"/>
  <c r="D62" i="6" s="1"/>
  <c r="C62" i="6" a="1"/>
  <c r="C62" i="6" s="1"/>
  <c r="B62" i="6"/>
  <c r="U61" i="6" a="1"/>
  <c r="U61" i="6" s="1"/>
  <c r="T61" i="6" a="1"/>
  <c r="T61" i="6"/>
  <c r="S61" i="6" a="1"/>
  <c r="S61" i="6"/>
  <c r="R61" i="6" a="1"/>
  <c r="R61" i="6"/>
  <c r="Q61" i="6" a="1"/>
  <c r="Q61" i="6"/>
  <c r="P61" i="6"/>
  <c r="N61" i="6" a="1"/>
  <c r="N61" i="6"/>
  <c r="M61" i="6" a="1"/>
  <c r="M61" i="6" s="1"/>
  <c r="L61" i="6" a="1"/>
  <c r="L61" i="6"/>
  <c r="K61" i="6" a="1"/>
  <c r="K61" i="6"/>
  <c r="J61" i="6" a="1"/>
  <c r="J61" i="6"/>
  <c r="I61" i="6"/>
  <c r="G61" i="6" a="1"/>
  <c r="G61" i="6" s="1"/>
  <c r="F61" i="6" a="1"/>
  <c r="F61" i="6"/>
  <c r="E61" i="6" a="1"/>
  <c r="E61" i="6"/>
  <c r="D61" i="6" a="1"/>
  <c r="D61" i="6" s="1"/>
  <c r="C61" i="6" a="1"/>
  <c r="C61" i="6" s="1"/>
  <c r="B61" i="6"/>
  <c r="U60" i="6" a="1"/>
  <c r="U60" i="6"/>
  <c r="T60" i="6" a="1"/>
  <c r="T60" i="6"/>
  <c r="S60" i="6" a="1"/>
  <c r="S60" i="6" s="1"/>
  <c r="R60" i="6" a="1"/>
  <c r="R60" i="6"/>
  <c r="Q60" i="6" a="1"/>
  <c r="Q60" i="6" s="1"/>
  <c r="P60" i="6"/>
  <c r="N60" i="6" a="1"/>
  <c r="N60" i="6"/>
  <c r="M60" i="6" a="1"/>
  <c r="M60" i="6"/>
  <c r="L60" i="6" a="1"/>
  <c r="L60" i="6" s="1"/>
  <c r="K60" i="6" a="1"/>
  <c r="K60" i="6"/>
  <c r="J60" i="6" a="1"/>
  <c r="J60" i="6"/>
  <c r="I60" i="6"/>
  <c r="G60" i="6" a="1"/>
  <c r="G60" i="6" s="1"/>
  <c r="F60" i="6" a="1"/>
  <c r="F60" i="6"/>
  <c r="E60" i="6" a="1"/>
  <c r="E60" i="6"/>
  <c r="D60" i="6" a="1"/>
  <c r="D60" i="6" s="1"/>
  <c r="C60" i="6" a="1"/>
  <c r="C60" i="6"/>
  <c r="B60" i="6"/>
  <c r="U59" i="6" a="1"/>
  <c r="U59" i="6" s="1"/>
  <c r="T59" i="6" a="1"/>
  <c r="T59" i="6" s="1"/>
  <c r="S59" i="6" a="1"/>
  <c r="S59" i="6"/>
  <c r="R59" i="6" a="1"/>
  <c r="R59" i="6"/>
  <c r="Q59" i="6" a="1"/>
  <c r="Q59" i="6"/>
  <c r="P59" i="6"/>
  <c r="N59" i="6" a="1"/>
  <c r="N59" i="6"/>
  <c r="M59" i="6" a="1"/>
  <c r="M59" i="6"/>
  <c r="L59" i="6" a="1"/>
  <c r="L59" i="6"/>
  <c r="K59" i="6" a="1"/>
  <c r="K59" i="6"/>
  <c r="J59" i="6" a="1"/>
  <c r="J59" i="6" s="1"/>
  <c r="I59" i="6"/>
  <c r="G59" i="6" a="1"/>
  <c r="G59" i="6"/>
  <c r="F59" i="6" a="1"/>
  <c r="F59" i="6"/>
  <c r="E59" i="6" a="1"/>
  <c r="E59" i="6"/>
  <c r="D59" i="6" a="1"/>
  <c r="D59" i="6"/>
  <c r="C59" i="6" a="1"/>
  <c r="C59" i="6"/>
  <c r="B59" i="6"/>
  <c r="U58" i="6" a="1"/>
  <c r="U58" i="6"/>
  <c r="T58" i="6" a="1"/>
  <c r="T58" i="6" s="1"/>
  <c r="S58" i="6" a="1"/>
  <c r="S58" i="6" s="1"/>
  <c r="R58" i="6" a="1"/>
  <c r="R58" i="6"/>
  <c r="Q58" i="6" a="1"/>
  <c r="Q58" i="6" s="1"/>
  <c r="P58" i="6"/>
  <c r="N58" i="6" a="1"/>
  <c r="N58" i="6"/>
  <c r="M58" i="6" a="1"/>
  <c r="M58" i="6"/>
  <c r="L58" i="6" a="1"/>
  <c r="L58" i="6" s="1"/>
  <c r="K58" i="6" a="1"/>
  <c r="K58" i="6" s="1"/>
  <c r="J58" i="6" a="1"/>
  <c r="J58" i="6"/>
  <c r="I58" i="6"/>
  <c r="G58" i="6" a="1"/>
  <c r="G58" i="6" s="1"/>
  <c r="F58" i="6" a="1"/>
  <c r="F58" i="6"/>
  <c r="E58" i="6" a="1"/>
  <c r="E58" i="6"/>
  <c r="D58" i="6" a="1"/>
  <c r="D58" i="6" s="1"/>
  <c r="C58" i="6" a="1"/>
  <c r="C58" i="6"/>
  <c r="B58" i="6"/>
  <c r="U57" i="6" a="1"/>
  <c r="U57" i="6" s="1"/>
  <c r="T57" i="6" a="1"/>
  <c r="T57" i="6"/>
  <c r="S57" i="6" a="1"/>
  <c r="S57" i="6"/>
  <c r="R57" i="6" a="1"/>
  <c r="R57" i="6"/>
  <c r="Q57" i="6" a="1"/>
  <c r="Q57" i="6" s="1"/>
  <c r="P57" i="6"/>
  <c r="N57" i="6" a="1"/>
  <c r="N57" i="6"/>
  <c r="M57" i="6" a="1"/>
  <c r="M57" i="6" s="1"/>
  <c r="L57" i="6" a="1"/>
  <c r="L57" i="6"/>
  <c r="K57" i="6" a="1"/>
  <c r="K57" i="6"/>
  <c r="J57" i="6" a="1"/>
  <c r="J57" i="6"/>
  <c r="I57" i="6"/>
  <c r="G57" i="6" a="1"/>
  <c r="G57" i="6"/>
  <c r="F57" i="6" a="1"/>
  <c r="F57" i="6"/>
  <c r="E57" i="6" a="1"/>
  <c r="E57" i="6"/>
  <c r="D57" i="6" a="1"/>
  <c r="D57" i="6"/>
  <c r="C57" i="6" a="1"/>
  <c r="C57" i="6"/>
  <c r="B57" i="6"/>
  <c r="U56" i="6" a="1"/>
  <c r="U56" i="6" s="1"/>
  <c r="T56" i="6" a="1"/>
  <c r="T56" i="6"/>
  <c r="S56" i="6" a="1"/>
  <c r="S56" i="6" s="1"/>
  <c r="R56" i="6" a="1"/>
  <c r="R56" i="6"/>
  <c r="Q56" i="6" a="1"/>
  <c r="Q56" i="6"/>
  <c r="P56" i="6"/>
  <c r="N56" i="6" a="1"/>
  <c r="N56" i="6"/>
  <c r="M56" i="6" a="1"/>
  <c r="M56" i="6" s="1"/>
  <c r="L56" i="6" a="1"/>
  <c r="L56" i="6" s="1"/>
  <c r="K56" i="6" a="1"/>
  <c r="K56" i="6"/>
  <c r="J56" i="6" a="1"/>
  <c r="J56" i="6"/>
  <c r="I56" i="6"/>
  <c r="G56" i="6" a="1"/>
  <c r="G56" i="6"/>
  <c r="F56" i="6" a="1"/>
  <c r="F56" i="6"/>
  <c r="E56" i="6" a="1"/>
  <c r="E56" i="6"/>
  <c r="D56" i="6" a="1"/>
  <c r="D56" i="6" s="1"/>
  <c r="C56" i="6" a="1"/>
  <c r="C56" i="6" s="1"/>
  <c r="B56" i="6"/>
  <c r="U55" i="6" a="1"/>
  <c r="U55" i="6" s="1"/>
  <c r="T55" i="6" a="1"/>
  <c r="T55" i="6"/>
  <c r="S55" i="6" a="1"/>
  <c r="S55" i="6"/>
  <c r="R55" i="6" a="1"/>
  <c r="R55" i="6"/>
  <c r="Q55" i="6" a="1"/>
  <c r="Q55" i="6"/>
  <c r="P55" i="6"/>
  <c r="N55" i="6" a="1"/>
  <c r="N55" i="6"/>
  <c r="M55" i="6" a="1"/>
  <c r="M55" i="6"/>
  <c r="L55" i="6" a="1"/>
  <c r="L55" i="6"/>
  <c r="K55" i="6" a="1"/>
  <c r="K55" i="6" s="1"/>
  <c r="J55" i="6" a="1"/>
  <c r="J55" i="6" s="1"/>
  <c r="I55" i="6"/>
  <c r="G55" i="6" a="1"/>
  <c r="G55" i="6"/>
  <c r="F55" i="6" a="1"/>
  <c r="F55" i="6"/>
  <c r="E55" i="6" a="1"/>
  <c r="E55" i="6" s="1"/>
  <c r="D55" i="6" a="1"/>
  <c r="D55" i="6"/>
  <c r="C55" i="6" a="1"/>
  <c r="C55" i="6" s="1"/>
  <c r="B55" i="6"/>
  <c r="U54" i="6" a="1"/>
  <c r="U54" i="6"/>
  <c r="T54" i="6" a="1"/>
  <c r="T54" i="6"/>
  <c r="S54" i="6" a="1"/>
  <c r="S54" i="6"/>
  <c r="R54" i="6" a="1"/>
  <c r="R54" i="6" s="1"/>
  <c r="Q54" i="6" a="1"/>
  <c r="Q54" i="6"/>
  <c r="P54" i="6"/>
  <c r="N54" i="6" a="1"/>
  <c r="N54" i="6"/>
  <c r="M54" i="6" a="1"/>
  <c r="M54" i="6" s="1"/>
  <c r="L54" i="6" a="1"/>
  <c r="L54" i="6" s="1"/>
  <c r="K54" i="6" a="1"/>
  <c r="K54" i="6"/>
  <c r="J54" i="6" a="1"/>
  <c r="J54" i="6"/>
  <c r="I54" i="6"/>
  <c r="G54" i="6" a="1"/>
  <c r="G54" i="6" s="1"/>
  <c r="F54" i="6" a="1"/>
  <c r="F54" i="6"/>
  <c r="E54" i="6" a="1"/>
  <c r="E54" i="6" s="1"/>
  <c r="D54" i="6" a="1"/>
  <c r="D54" i="6" s="1"/>
  <c r="C54" i="6" a="1"/>
  <c r="C54" i="6"/>
  <c r="B54" i="6"/>
  <c r="U53" i="6" a="1"/>
  <c r="U53" i="6"/>
  <c r="T53" i="6" a="1"/>
  <c r="T53" i="6"/>
  <c r="S53" i="6" a="1"/>
  <c r="S53" i="6"/>
  <c r="R53" i="6" a="1"/>
  <c r="R53" i="6"/>
  <c r="Q53" i="6" a="1"/>
  <c r="Q53" i="6"/>
  <c r="P53" i="6"/>
  <c r="N53" i="6" a="1"/>
  <c r="N53" i="6"/>
  <c r="M53" i="6" a="1"/>
  <c r="M53" i="6" s="1"/>
  <c r="L53" i="6" a="1"/>
  <c r="L53" i="6"/>
  <c r="K53" i="6" a="1"/>
  <c r="K53" i="6"/>
  <c r="J53" i="6" a="1"/>
  <c r="J53" i="6"/>
  <c r="I53" i="6"/>
  <c r="G53" i="6" a="1"/>
  <c r="G53" i="6"/>
  <c r="F53" i="6" a="1"/>
  <c r="F53" i="6"/>
  <c r="E53" i="6" a="1"/>
  <c r="E53" i="6" s="1"/>
  <c r="D53" i="6" a="1"/>
  <c r="D53" i="6"/>
  <c r="C53" i="6" a="1"/>
  <c r="C53" i="6"/>
  <c r="B53" i="6"/>
  <c r="U52" i="6" a="1"/>
  <c r="U52" i="6" s="1"/>
  <c r="T52" i="6" a="1"/>
  <c r="T52" i="6"/>
  <c r="S52" i="6" a="1"/>
  <c r="S52" i="6"/>
  <c r="R52" i="6" a="1"/>
  <c r="R52" i="6"/>
  <c r="Q52" i="6" a="1"/>
  <c r="Q52" i="6"/>
  <c r="P52" i="6"/>
  <c r="N52" i="6" a="1"/>
  <c r="N52" i="6"/>
  <c r="M52" i="6" a="1"/>
  <c r="M52" i="6"/>
  <c r="L52" i="6" a="1"/>
  <c r="L52" i="6" s="1"/>
  <c r="K52" i="6" a="1"/>
  <c r="K52" i="6" s="1"/>
  <c r="J52" i="6" a="1"/>
  <c r="J52" i="6"/>
  <c r="I52" i="6"/>
  <c r="G52" i="6" a="1"/>
  <c r="G52" i="6"/>
  <c r="F52" i="6" a="1"/>
  <c r="F52" i="6"/>
  <c r="E52" i="6" a="1"/>
  <c r="E52" i="6"/>
  <c r="D52" i="6" a="1"/>
  <c r="D52" i="6" s="1"/>
  <c r="C52" i="6" a="1"/>
  <c r="C52" i="6"/>
  <c r="B52" i="6"/>
  <c r="U48" i="6" a="1"/>
  <c r="U48" i="6"/>
  <c r="T48" i="6" a="1"/>
  <c r="T48" i="6" s="1"/>
  <c r="S48" i="6" a="1"/>
  <c r="S48" i="6" s="1"/>
  <c r="R48" i="6" a="1"/>
  <c r="R48" i="6"/>
  <c r="Q48" i="6" a="1"/>
  <c r="Q48" i="6" s="1"/>
  <c r="P48" i="6"/>
  <c r="N48" i="6" a="1"/>
  <c r="N48" i="6"/>
  <c r="M48" i="6" a="1"/>
  <c r="M48" i="6"/>
  <c r="L48" i="6" a="1"/>
  <c r="L48" i="6" s="1"/>
  <c r="K48" i="6" a="1"/>
  <c r="K48" i="6" s="1"/>
  <c r="J48" i="6" a="1"/>
  <c r="J48" i="6"/>
  <c r="I48" i="6"/>
  <c r="G48" i="6" a="1"/>
  <c r="G48" i="6"/>
  <c r="F48" i="6" a="1"/>
  <c r="F48" i="6"/>
  <c r="E48" i="6" a="1"/>
  <c r="E48" i="6"/>
  <c r="D48" i="6" a="1"/>
  <c r="D48" i="6"/>
  <c r="C48" i="6" a="1"/>
  <c r="C48" i="6"/>
  <c r="B48" i="6"/>
  <c r="U47" i="6" a="1"/>
  <c r="U47" i="6"/>
  <c r="T47" i="6" a="1"/>
  <c r="T47" i="6"/>
  <c r="S47" i="6" a="1"/>
  <c r="S47" i="6"/>
  <c r="R47" i="6" a="1"/>
  <c r="R47" i="6" s="1"/>
  <c r="Q47" i="6" a="1"/>
  <c r="Q47" i="6" s="1"/>
  <c r="P47" i="6"/>
  <c r="N47" i="6" a="1"/>
  <c r="N47" i="6" s="1"/>
  <c r="M47" i="6" a="1"/>
  <c r="M47" i="6"/>
  <c r="L47" i="6" a="1"/>
  <c r="L47" i="6"/>
  <c r="K47" i="6" a="1"/>
  <c r="K47" i="6"/>
  <c r="J47" i="6" a="1"/>
  <c r="J47" i="6" s="1"/>
  <c r="I47" i="6"/>
  <c r="G47" i="6" a="1"/>
  <c r="G47" i="6"/>
  <c r="F47" i="6" a="1"/>
  <c r="F47" i="6"/>
  <c r="E47" i="6" a="1"/>
  <c r="E47" i="6"/>
  <c r="D47" i="6" a="1"/>
  <c r="D47" i="6"/>
  <c r="C47" i="6" a="1"/>
  <c r="C47" i="6"/>
  <c r="B47" i="6"/>
  <c r="U46" i="6" a="1"/>
  <c r="U46" i="6" s="1"/>
  <c r="T46" i="6" a="1"/>
  <c r="T46" i="6" s="1"/>
  <c r="S46" i="6" a="1"/>
  <c r="S46" i="6" s="1"/>
  <c r="R46" i="6" a="1"/>
  <c r="R46" i="6"/>
  <c r="Q46" i="6" a="1"/>
  <c r="Q46" i="6"/>
  <c r="P46" i="6"/>
  <c r="N46" i="6" a="1"/>
  <c r="N46" i="6" s="1"/>
  <c r="M46" i="6" a="1"/>
  <c r="M46" i="6" s="1"/>
  <c r="L46" i="6" a="1"/>
  <c r="L46" i="6"/>
  <c r="K46" i="6" a="1"/>
  <c r="K46" i="6"/>
  <c r="J46" i="6" a="1"/>
  <c r="J46" i="6"/>
  <c r="I46" i="6"/>
  <c r="G46" i="6" a="1"/>
  <c r="G46" i="6"/>
  <c r="F46" i="6" a="1"/>
  <c r="F46" i="6"/>
  <c r="E46" i="6" a="1"/>
  <c r="E46" i="6" s="1"/>
  <c r="D46" i="6" a="1"/>
  <c r="D46" i="6"/>
  <c r="C46" i="6" a="1"/>
  <c r="C46" i="6"/>
  <c r="B46" i="6"/>
  <c r="U45" i="6" a="1"/>
  <c r="U45" i="6"/>
  <c r="T45" i="6" a="1"/>
  <c r="T45" i="6"/>
  <c r="S45" i="6" a="1"/>
  <c r="S45" i="6"/>
  <c r="R45" i="6" a="1"/>
  <c r="R45" i="6"/>
  <c r="Q45" i="6" a="1"/>
  <c r="Q45" i="6" s="1"/>
  <c r="P45" i="6"/>
  <c r="N45" i="6" a="1"/>
  <c r="N45" i="6"/>
  <c r="M45" i="6" a="1"/>
  <c r="M45" i="6"/>
  <c r="L45" i="6" a="1"/>
  <c r="L45" i="6" s="1"/>
  <c r="K45" i="6" a="1"/>
  <c r="K45" i="6" s="1"/>
  <c r="J45" i="6" a="1"/>
  <c r="J45" i="6"/>
  <c r="I45" i="6"/>
  <c r="G45" i="6" a="1"/>
  <c r="G45" i="6"/>
  <c r="F45" i="6" a="1"/>
  <c r="F45" i="6"/>
  <c r="E45" i="6" a="1"/>
  <c r="E45" i="6"/>
  <c r="D45" i="6" a="1"/>
  <c r="D45" i="6" s="1"/>
  <c r="C45" i="6" a="1"/>
  <c r="C45" i="6"/>
  <c r="B45" i="6"/>
  <c r="U44" i="6" a="1"/>
  <c r="U44" i="6" s="1"/>
  <c r="T44" i="6" a="1"/>
  <c r="T44" i="6"/>
  <c r="S44" i="6" a="1"/>
  <c r="S44" i="6"/>
  <c r="R44" i="6" a="1"/>
  <c r="R44" i="6"/>
  <c r="Q44" i="6" a="1"/>
  <c r="Q44" i="6" s="1"/>
  <c r="P44" i="6"/>
  <c r="N44" i="6" a="1"/>
  <c r="N44" i="6"/>
  <c r="M44" i="6" a="1"/>
  <c r="M44" i="6" s="1"/>
  <c r="L44" i="6" a="1"/>
  <c r="L44" i="6"/>
  <c r="K44" i="6" a="1"/>
  <c r="K44" i="6"/>
  <c r="J44" i="6" a="1"/>
  <c r="J44" i="6"/>
  <c r="I44" i="6"/>
  <c r="G44" i="6" a="1"/>
  <c r="G44" i="6" s="1"/>
  <c r="F44" i="6" a="1"/>
  <c r="F44" i="6"/>
  <c r="E44" i="6" a="1"/>
  <c r="E44" i="6"/>
  <c r="D44" i="6" a="1"/>
  <c r="D44" i="6"/>
  <c r="C44" i="6" a="1"/>
  <c r="C44" i="6"/>
  <c r="B44" i="6"/>
  <c r="U43" i="6" a="1"/>
  <c r="U43" i="6"/>
  <c r="T43" i="6" a="1"/>
  <c r="T43" i="6"/>
  <c r="S43" i="6" a="1"/>
  <c r="S43" i="6" s="1"/>
  <c r="R43" i="6" a="1"/>
  <c r="R43" i="6" s="1"/>
  <c r="Q43" i="6" a="1"/>
  <c r="Q43" i="6"/>
  <c r="P43" i="6"/>
  <c r="N43" i="6" a="1"/>
  <c r="N43" i="6" s="1"/>
  <c r="M43" i="6" a="1"/>
  <c r="M43" i="6"/>
  <c r="L43" i="6" a="1"/>
  <c r="L43" i="6"/>
  <c r="K43" i="6" a="1"/>
  <c r="K43" i="6" s="1"/>
  <c r="J43" i="6" a="1"/>
  <c r="J43" i="6"/>
  <c r="I43" i="6"/>
  <c r="G43" i="6" a="1"/>
  <c r="G43" i="6"/>
  <c r="F43" i="6" a="1"/>
  <c r="F43" i="6"/>
  <c r="E43" i="6" a="1"/>
  <c r="E43" i="6" s="1"/>
  <c r="D43" i="6" a="1"/>
  <c r="D43" i="6"/>
  <c r="C43" i="6" a="1"/>
  <c r="C43" i="6"/>
  <c r="B43" i="6"/>
  <c r="U42" i="6" a="1"/>
  <c r="U42" i="6"/>
  <c r="T42" i="6" a="1"/>
  <c r="T42" i="6" s="1"/>
  <c r="S42" i="6" a="1"/>
  <c r="S42" i="6" s="1"/>
  <c r="R42" i="6" a="1"/>
  <c r="R42" i="6" s="1"/>
  <c r="Q42" i="6" a="1"/>
  <c r="Q42" i="6"/>
  <c r="P42" i="6"/>
  <c r="N42" i="6" a="1"/>
  <c r="N42" i="6"/>
  <c r="M42" i="6" a="1"/>
  <c r="M42" i="6"/>
  <c r="L42" i="6" a="1"/>
  <c r="L42" i="6"/>
  <c r="K42" i="6" a="1"/>
  <c r="K42" i="6"/>
  <c r="J42" i="6" a="1"/>
  <c r="J42" i="6"/>
  <c r="I42" i="6"/>
  <c r="G42" i="6" a="1"/>
  <c r="G42" i="6"/>
  <c r="F42" i="6" a="1"/>
  <c r="F42" i="6"/>
  <c r="E42" i="6" a="1"/>
  <c r="E42" i="6" s="1"/>
  <c r="D42" i="6" a="1"/>
  <c r="D42" i="6"/>
  <c r="C42" i="6" a="1"/>
  <c r="C42" i="6"/>
  <c r="B42" i="6"/>
  <c r="U41" i="6" a="1"/>
  <c r="U41" i="6"/>
  <c r="T41" i="6" a="1"/>
  <c r="T41" i="6"/>
  <c r="S41" i="6" a="1"/>
  <c r="S41" i="6"/>
  <c r="R41" i="6" a="1"/>
  <c r="R41" i="6"/>
  <c r="Q41" i="6" a="1"/>
  <c r="Q41" i="6" s="1"/>
  <c r="P41" i="6"/>
  <c r="N41" i="6" a="1"/>
  <c r="N41" i="6"/>
  <c r="M41" i="6" a="1"/>
  <c r="M41" i="6" s="1"/>
  <c r="L41" i="6" a="1"/>
  <c r="L41" i="6"/>
  <c r="K41" i="6" a="1"/>
  <c r="K41" i="6" s="1"/>
  <c r="J41" i="6" a="1"/>
  <c r="J41" i="6"/>
  <c r="I41" i="6"/>
  <c r="G41" i="6" a="1"/>
  <c r="G41" i="6"/>
  <c r="F41" i="6" a="1"/>
  <c r="F41" i="6"/>
  <c r="E41" i="6" a="1"/>
  <c r="E41" i="6" s="1"/>
  <c r="D41" i="6" a="1"/>
  <c r="D41" i="6"/>
  <c r="C41" i="6" a="1"/>
  <c r="C41" i="6"/>
  <c r="B41" i="6"/>
  <c r="U40" i="6" a="1"/>
  <c r="U40" i="6" s="1"/>
  <c r="T40" i="6" a="1"/>
  <c r="T40" i="6" s="1"/>
  <c r="S40" i="6" a="1"/>
  <c r="S40" i="6"/>
  <c r="R40" i="6" a="1"/>
  <c r="R40" i="6"/>
  <c r="Q40" i="6" a="1"/>
  <c r="Q40" i="6" s="1"/>
  <c r="P40" i="6"/>
  <c r="N40" i="6" a="1"/>
  <c r="N40" i="6"/>
  <c r="M40" i="6" a="1"/>
  <c r="M40" i="6" s="1"/>
  <c r="L40" i="6" a="1"/>
  <c r="L40" i="6" s="1"/>
  <c r="K40" i="6" a="1"/>
  <c r="K40" i="6"/>
  <c r="J40" i="6" a="1"/>
  <c r="J40" i="6"/>
  <c r="I40" i="6"/>
  <c r="G40" i="6" a="1"/>
  <c r="G40" i="6"/>
  <c r="F40" i="6" a="1"/>
  <c r="F40" i="6"/>
  <c r="E40" i="6" a="1"/>
  <c r="E40" i="6"/>
  <c r="D40" i="6" a="1"/>
  <c r="D40" i="6"/>
  <c r="C40" i="6" a="1"/>
  <c r="C40" i="6" s="1"/>
  <c r="B40" i="6"/>
  <c r="U39" i="6" a="1"/>
  <c r="U39" i="6"/>
  <c r="T39" i="6" a="1"/>
  <c r="T39" i="6"/>
  <c r="S39" i="6" a="1"/>
  <c r="S39" i="6" s="1"/>
  <c r="R39" i="6" a="1"/>
  <c r="R39" i="6" s="1"/>
  <c r="Q39" i="6" a="1"/>
  <c r="Q39" i="6"/>
  <c r="P39" i="6"/>
  <c r="N39" i="6" a="1"/>
  <c r="N39" i="6" s="1"/>
  <c r="M39" i="6" a="1"/>
  <c r="M39" i="6"/>
  <c r="L39" i="6" a="1"/>
  <c r="L39" i="6"/>
  <c r="K39" i="6" a="1"/>
  <c r="K39" i="6" s="1"/>
  <c r="J39" i="6" a="1"/>
  <c r="J39" i="6" s="1"/>
  <c r="I39" i="6"/>
  <c r="G39" i="6" a="1"/>
  <c r="G39" i="6" s="1"/>
  <c r="F39" i="6" a="1"/>
  <c r="F39" i="6"/>
  <c r="E39" i="6" a="1"/>
  <c r="E39" i="6"/>
  <c r="D39" i="6" a="1"/>
  <c r="D39" i="6"/>
  <c r="C39" i="6" a="1"/>
  <c r="C39" i="6"/>
  <c r="B39" i="6"/>
  <c r="U38" i="6" a="1"/>
  <c r="U38" i="6"/>
  <c r="T38" i="6" a="1"/>
  <c r="T38" i="6" s="1"/>
  <c r="S38" i="6" a="1"/>
  <c r="S38" i="6"/>
  <c r="R38" i="6" a="1"/>
  <c r="R38" i="6"/>
  <c r="Q38" i="6" a="1"/>
  <c r="Q38" i="6"/>
  <c r="P38" i="6"/>
  <c r="N38" i="6" a="1"/>
  <c r="N38" i="6" s="1"/>
  <c r="M38" i="6" a="1"/>
  <c r="M38" i="6"/>
  <c r="L38" i="6" a="1"/>
  <c r="L38" i="6"/>
  <c r="K38" i="6" a="1"/>
  <c r="K38" i="6"/>
  <c r="J38" i="6" a="1"/>
  <c r="J38" i="6"/>
  <c r="I38" i="6"/>
  <c r="G38" i="6" a="1"/>
  <c r="G38" i="6"/>
  <c r="F38" i="6" a="1"/>
  <c r="F38" i="6"/>
  <c r="E38" i="6" a="1"/>
  <c r="E38" i="6" s="1"/>
  <c r="D38" i="6" a="1"/>
  <c r="D38" i="6"/>
  <c r="C38" i="6" a="1"/>
  <c r="C38" i="6"/>
  <c r="B38" i="6"/>
  <c r="U37" i="6" a="1"/>
  <c r="U37" i="6"/>
  <c r="T37" i="6" a="1"/>
  <c r="T37" i="6"/>
  <c r="S37" i="6" a="1"/>
  <c r="S37" i="6"/>
  <c r="R37" i="6" a="1"/>
  <c r="R37" i="6"/>
  <c r="Q37" i="6" a="1"/>
  <c r="Q37" i="6"/>
  <c r="P37" i="6"/>
  <c r="N37" i="6" a="1"/>
  <c r="N37" i="6"/>
  <c r="M37" i="6" a="1"/>
  <c r="M37" i="6" s="1"/>
  <c r="L37" i="6" a="1"/>
  <c r="L37" i="6" s="1"/>
  <c r="K37" i="6" a="1"/>
  <c r="K37" i="6" s="1"/>
  <c r="J37" i="6" a="1"/>
  <c r="J37" i="6" s="1"/>
  <c r="I37" i="6"/>
  <c r="G37" i="6" a="1"/>
  <c r="G37" i="6"/>
  <c r="F37" i="6" a="1"/>
  <c r="F37" i="6"/>
  <c r="E37" i="6" a="1"/>
  <c r="E37" i="6" s="1"/>
  <c r="D37" i="6" a="1"/>
  <c r="D37" i="6" s="1"/>
  <c r="C37" i="6" a="1"/>
  <c r="C37" i="6"/>
  <c r="B37" i="6"/>
  <c r="S32" i="6" a="1"/>
  <c r="S32" i="6"/>
  <c r="R32" i="6" a="1"/>
  <c r="R32" i="6"/>
  <c r="Q32" i="6" a="1"/>
  <c r="Q32" i="6"/>
  <c r="P32" i="6" a="1"/>
  <c r="P32" i="6"/>
  <c r="O32" i="6" a="1"/>
  <c r="O32" i="6" s="1"/>
  <c r="N32" i="6"/>
  <c r="L32" i="6" a="1"/>
  <c r="L32" i="6" s="1"/>
  <c r="K32" i="6" a="1"/>
  <c r="K32" i="6"/>
  <c r="J32" i="6" a="1"/>
  <c r="J32" i="6"/>
  <c r="I32" i="6" a="1"/>
  <c r="I32" i="6"/>
  <c r="H32" i="6"/>
  <c r="F32" i="6" a="1"/>
  <c r="F32" i="6" s="1"/>
  <c r="E32" i="6" a="1"/>
  <c r="E32" i="6"/>
  <c r="D32" i="6" a="1"/>
  <c r="D32" i="6" s="1"/>
  <c r="C32" i="6" a="1"/>
  <c r="C32" i="6"/>
  <c r="B32" i="6"/>
  <c r="S31" i="6" a="1"/>
  <c r="S31" i="6"/>
  <c r="R31" i="6" a="1"/>
  <c r="R31" i="6" s="1"/>
  <c r="Q31" i="6" a="1"/>
  <c r="Q31" i="6"/>
  <c r="P31" i="6" a="1"/>
  <c r="P31" i="6"/>
  <c r="O31" i="6" a="1"/>
  <c r="O31" i="6"/>
  <c r="N31" i="6"/>
  <c r="L31" i="6" a="1"/>
  <c r="L31" i="6"/>
  <c r="K31" i="6" a="1"/>
  <c r="K31" i="6"/>
  <c r="J31" i="6" a="1"/>
  <c r="J31" i="6" s="1"/>
  <c r="I31" i="6" a="1"/>
  <c r="I31" i="6" s="1"/>
  <c r="H31" i="6"/>
  <c r="F31" i="6" a="1"/>
  <c r="F31" i="6" s="1"/>
  <c r="E31" i="6" a="1"/>
  <c r="E31" i="6"/>
  <c r="D31" i="6" a="1"/>
  <c r="D31" i="6"/>
  <c r="C31" i="6" a="1"/>
  <c r="C31" i="6"/>
  <c r="B31" i="6"/>
  <c r="S30" i="6" a="1"/>
  <c r="S30" i="6" s="1"/>
  <c r="R30" i="6" a="1"/>
  <c r="R30" i="6"/>
  <c r="Q30" i="6" a="1"/>
  <c r="Q30" i="6"/>
  <c r="P30" i="6" a="1"/>
  <c r="P30" i="6"/>
  <c r="O30" i="6" a="1"/>
  <c r="O30" i="6"/>
  <c r="N30" i="6"/>
  <c r="L30" i="6" a="1"/>
  <c r="L30" i="6"/>
  <c r="K30" i="6" a="1"/>
  <c r="K30" i="6"/>
  <c r="J30" i="6" a="1"/>
  <c r="J30" i="6" s="1"/>
  <c r="I30" i="6" a="1"/>
  <c r="I30" i="6"/>
  <c r="H30" i="6"/>
  <c r="F30" i="6" a="1"/>
  <c r="F30" i="6"/>
  <c r="E30" i="6" a="1"/>
  <c r="E30" i="6" s="1"/>
  <c r="D30" i="6" a="1"/>
  <c r="D30" i="6"/>
  <c r="C30" i="6" a="1"/>
  <c r="C30" i="6"/>
  <c r="B30" i="6"/>
  <c r="S29" i="6" a="1"/>
  <c r="S29" i="6"/>
  <c r="R29" i="6" a="1"/>
  <c r="R29" i="6"/>
  <c r="Q29" i="6" a="1"/>
  <c r="Q29" i="6"/>
  <c r="P29" i="6" a="1"/>
  <c r="P29" i="6"/>
  <c r="O29" i="6" a="1"/>
  <c r="O29" i="6" s="1"/>
  <c r="N29" i="6"/>
  <c r="L29" i="6" a="1"/>
  <c r="L29" i="6" s="1"/>
  <c r="K29" i="6" a="1"/>
  <c r="K29" i="6"/>
  <c r="J29" i="6" a="1"/>
  <c r="J29" i="6"/>
  <c r="I29" i="6" a="1"/>
  <c r="I29" i="6" s="1"/>
  <c r="H29" i="6"/>
  <c r="F29" i="6" a="1"/>
  <c r="F29" i="6"/>
  <c r="E29" i="6" a="1"/>
  <c r="E29" i="6"/>
  <c r="D29" i="6" a="1"/>
  <c r="D29" i="6" s="1"/>
  <c r="C29" i="6" a="1"/>
  <c r="C29" i="6"/>
  <c r="B29" i="6"/>
  <c r="S28" i="6" a="1"/>
  <c r="S28" i="6" s="1"/>
  <c r="R28" i="6" a="1"/>
  <c r="R28" i="6"/>
  <c r="Q28" i="6" a="1"/>
  <c r="Q28" i="6"/>
  <c r="P28" i="6" a="1"/>
  <c r="P28" i="6"/>
  <c r="O28" i="6" a="1"/>
  <c r="O28" i="6" s="1"/>
  <c r="N28" i="6"/>
  <c r="L28" i="6" a="1"/>
  <c r="L28" i="6"/>
  <c r="K28" i="6" a="1"/>
  <c r="K28" i="6"/>
  <c r="J28" i="6" a="1"/>
  <c r="J28" i="6" s="1"/>
  <c r="I28" i="6" a="1"/>
  <c r="I28" i="6" s="1"/>
  <c r="H28" i="6"/>
  <c r="F28" i="6" a="1"/>
  <c r="F28" i="6" s="1"/>
  <c r="E28" i="6" a="1"/>
  <c r="E28" i="6"/>
  <c r="D28" i="6" a="1"/>
  <c r="D28" i="6" s="1"/>
  <c r="C28" i="6" a="1"/>
  <c r="C28" i="6"/>
  <c r="B28" i="6"/>
  <c r="S27" i="6" a="1"/>
  <c r="S27" i="6"/>
  <c r="R27" i="6" a="1"/>
  <c r="R27" i="6"/>
  <c r="Q27" i="6" a="1"/>
  <c r="Q27" i="6" s="1"/>
  <c r="P27" i="6" a="1"/>
  <c r="P27" i="6" s="1"/>
  <c r="O27" i="6" a="1"/>
  <c r="O27" i="6"/>
  <c r="N27" i="6"/>
  <c r="L27" i="6" a="1"/>
  <c r="L27" i="6" s="1"/>
  <c r="K27" i="6" a="1"/>
  <c r="K27" i="6" s="1"/>
  <c r="J27" i="6" a="1"/>
  <c r="J27" i="6"/>
  <c r="I27" i="6" a="1"/>
  <c r="I27" i="6"/>
  <c r="H27" i="6"/>
  <c r="F27" i="6" a="1"/>
  <c r="F27" i="6"/>
  <c r="E27" i="6" a="1"/>
  <c r="E27" i="6"/>
  <c r="D27" i="6" a="1"/>
  <c r="D27" i="6"/>
  <c r="C27" i="6" a="1"/>
  <c r="C27" i="6"/>
  <c r="B27" i="6"/>
  <c r="S26" i="6" a="1"/>
  <c r="S26" i="6"/>
  <c r="R26" i="6" a="1"/>
  <c r="R26" i="6" s="1"/>
  <c r="Q26" i="6" a="1"/>
  <c r="Q26" i="6"/>
  <c r="P26" i="6" a="1"/>
  <c r="P26" i="6"/>
  <c r="O26" i="6" a="1"/>
  <c r="O26" i="6"/>
  <c r="N26" i="6"/>
  <c r="L26" i="6" a="1"/>
  <c r="L26" i="6"/>
  <c r="K26" i="6" a="1"/>
  <c r="K26" i="6"/>
  <c r="J26" i="6" a="1"/>
  <c r="J26" i="6"/>
  <c r="I26" i="6" a="1"/>
  <c r="I26" i="6"/>
  <c r="H26" i="6"/>
  <c r="F26" i="6" a="1"/>
  <c r="F26" i="6"/>
  <c r="E26" i="6" a="1"/>
  <c r="E26" i="6"/>
  <c r="D26" i="6" a="1"/>
  <c r="D26" i="6" s="1"/>
  <c r="C26" i="6" a="1"/>
  <c r="C26" i="6" s="1"/>
  <c r="B26" i="6"/>
  <c r="S25" i="6" a="1"/>
  <c r="S25" i="6"/>
  <c r="R25" i="6" a="1"/>
  <c r="R25" i="6"/>
  <c r="Q25" i="6" a="1"/>
  <c r="Q25" i="6"/>
  <c r="P25" i="6" a="1"/>
  <c r="P25" i="6"/>
  <c r="O25" i="6" a="1"/>
  <c r="O25" i="6" s="1"/>
  <c r="N25" i="6"/>
  <c r="L25" i="6" a="1"/>
  <c r="L25" i="6"/>
  <c r="K25" i="6" a="1"/>
  <c r="K25" i="6"/>
  <c r="J25" i="6" a="1"/>
  <c r="J25" i="6" s="1"/>
  <c r="I25" i="6" a="1"/>
  <c r="I25" i="6" s="1"/>
  <c r="H25" i="6"/>
  <c r="F25" i="6" a="1"/>
  <c r="F25" i="6" s="1"/>
  <c r="E25" i="6" a="1"/>
  <c r="E25" i="6"/>
  <c r="D25" i="6" a="1"/>
  <c r="D25" i="6"/>
  <c r="C25" i="6" a="1"/>
  <c r="C25" i="6"/>
  <c r="B25" i="6"/>
  <c r="S24" i="6" a="1"/>
  <c r="S24" i="6" s="1"/>
  <c r="R24" i="6" a="1"/>
  <c r="R24" i="6"/>
  <c r="Q24" i="6" a="1"/>
  <c r="Q24" i="6" s="1"/>
  <c r="P24" i="6" a="1"/>
  <c r="P24" i="6"/>
  <c r="O24" i="6" a="1"/>
  <c r="O24" i="6"/>
  <c r="N24" i="6"/>
  <c r="L24" i="6" a="1"/>
  <c r="L24" i="6" s="1"/>
  <c r="K24" i="6" a="1"/>
  <c r="K24" i="6" s="1"/>
  <c r="J24" i="6" a="1"/>
  <c r="J24" i="6"/>
  <c r="I24" i="6" a="1"/>
  <c r="I24" i="6"/>
  <c r="H24" i="6"/>
  <c r="F24" i="6" a="1"/>
  <c r="F24" i="6"/>
  <c r="E24" i="6" a="1"/>
  <c r="E24" i="6"/>
  <c r="D24" i="6" a="1"/>
  <c r="D24" i="6"/>
  <c r="C24" i="6" a="1"/>
  <c r="C24" i="6"/>
  <c r="B24" i="6"/>
  <c r="S23" i="6" a="1"/>
  <c r="S23" i="6"/>
  <c r="R23" i="6" a="1"/>
  <c r="R23" i="6"/>
  <c r="Q23" i="6" a="1"/>
  <c r="Q23" i="6"/>
  <c r="P23" i="6" a="1"/>
  <c r="P23" i="6" s="1"/>
  <c r="O23" i="6" a="1"/>
  <c r="O23" i="6" s="1"/>
  <c r="N23" i="6"/>
  <c r="L23" i="6" a="1"/>
  <c r="L23" i="6" s="1"/>
  <c r="K23" i="6" a="1"/>
  <c r="K23" i="6"/>
  <c r="J23" i="6" a="1"/>
  <c r="J23" i="6"/>
  <c r="I23" i="6" a="1"/>
  <c r="I23" i="6"/>
  <c r="H23" i="6"/>
  <c r="F23" i="6" a="1"/>
  <c r="F23" i="6"/>
  <c r="E23" i="6" a="1"/>
  <c r="E23" i="6"/>
  <c r="D23" i="6" a="1"/>
  <c r="D23" i="6"/>
  <c r="C23" i="6" a="1"/>
  <c r="C23" i="6"/>
  <c r="B23" i="6"/>
  <c r="S22" i="6" a="1"/>
  <c r="S22" i="6"/>
  <c r="R22" i="6" a="1"/>
  <c r="R22" i="6" s="1"/>
  <c r="Q22" i="6" a="1"/>
  <c r="Q22" i="6" s="1"/>
  <c r="P22" i="6" a="1"/>
  <c r="P22" i="6" s="1"/>
  <c r="O22" i="6" a="1"/>
  <c r="O22" i="6" s="1"/>
  <c r="N22" i="6"/>
  <c r="L22" i="6" a="1"/>
  <c r="L22" i="6"/>
  <c r="K22" i="6" a="1"/>
  <c r="K22" i="6"/>
  <c r="J22" i="6" a="1"/>
  <c r="J22" i="6" s="1"/>
  <c r="I22" i="6" a="1"/>
  <c r="I22" i="6" s="1"/>
  <c r="H22" i="6"/>
  <c r="F22" i="6" a="1"/>
  <c r="F22" i="6" s="1"/>
  <c r="E22" i="6" a="1"/>
  <c r="E22" i="6"/>
  <c r="D22" i="6" a="1"/>
  <c r="D22" i="6"/>
  <c r="C22" i="6" a="1"/>
  <c r="C22" i="6"/>
  <c r="B22" i="6"/>
  <c r="S21" i="6" a="1"/>
  <c r="S21" i="6" s="1"/>
  <c r="R21" i="6" a="1"/>
  <c r="R21" i="6"/>
  <c r="Q21" i="6" a="1"/>
  <c r="Q21" i="6"/>
  <c r="P21" i="6" a="1"/>
  <c r="P21" i="6"/>
  <c r="O21" i="6" a="1"/>
  <c r="O21" i="6"/>
  <c r="N21" i="6"/>
  <c r="L21" i="6" a="1"/>
  <c r="L21" i="6"/>
  <c r="K21" i="6" a="1"/>
  <c r="K21" i="6"/>
  <c r="J21" i="6" a="1"/>
  <c r="J21" i="6" s="1"/>
  <c r="I21" i="6" a="1"/>
  <c r="I21" i="6"/>
  <c r="H21" i="6"/>
  <c r="F21" i="6" a="1"/>
  <c r="F21" i="6"/>
  <c r="E21" i="6" a="1"/>
  <c r="E21" i="6" s="1"/>
  <c r="D21" i="6" a="1"/>
  <c r="D21" i="6" s="1"/>
  <c r="C21" i="6" a="1"/>
  <c r="C21" i="6"/>
  <c r="B21" i="6"/>
  <c r="S16" i="6" a="1"/>
  <c r="S16" i="6"/>
  <c r="R16" i="6" a="1"/>
  <c r="R16" i="6"/>
  <c r="Q16" i="6" a="1"/>
  <c r="Q16" i="6"/>
  <c r="P16" i="6" a="1"/>
  <c r="P16" i="6"/>
  <c r="O16" i="6" a="1"/>
  <c r="O16" i="6"/>
  <c r="N16" i="6"/>
  <c r="L16" i="6" a="1"/>
  <c r="L16" i="6"/>
  <c r="K16" i="6" a="1"/>
  <c r="K16" i="6"/>
  <c r="J16" i="6" a="1"/>
  <c r="J16" i="6"/>
  <c r="I16" i="6" a="1"/>
  <c r="I16" i="6" s="1"/>
  <c r="H16" i="6"/>
  <c r="F16" i="6" a="1"/>
  <c r="F16" i="6"/>
  <c r="E16" i="6" a="1"/>
  <c r="E16" i="6" s="1"/>
  <c r="D16" i="6" a="1"/>
  <c r="D16" i="6"/>
  <c r="C16" i="6" a="1"/>
  <c r="C16" i="6"/>
  <c r="B16" i="6"/>
  <c r="S15" i="6" a="1"/>
  <c r="S15" i="6" s="1"/>
  <c r="R15" i="6" a="1"/>
  <c r="R15" i="6" s="1"/>
  <c r="Q15" i="6" a="1"/>
  <c r="Q15" i="6"/>
  <c r="P15" i="6" a="1"/>
  <c r="P15" i="6"/>
  <c r="O15" i="6" a="1"/>
  <c r="O15" i="6"/>
  <c r="N15" i="6"/>
  <c r="L15" i="6" a="1"/>
  <c r="L15" i="6"/>
  <c r="K15" i="6" a="1"/>
  <c r="K15" i="6"/>
  <c r="J15" i="6" a="1"/>
  <c r="J15" i="6"/>
  <c r="I15" i="6" a="1"/>
  <c r="I15" i="6" s="1"/>
  <c r="H15" i="6"/>
  <c r="F15" i="6" a="1"/>
  <c r="F15" i="6"/>
  <c r="E15" i="6" a="1"/>
  <c r="E15" i="6"/>
  <c r="D15" i="6" a="1"/>
  <c r="D15" i="6" s="1"/>
  <c r="C15" i="6" a="1"/>
  <c r="C15" i="6" s="1"/>
  <c r="B15" i="6"/>
  <c r="S14" i="6" a="1"/>
  <c r="S14" i="6" s="1"/>
  <c r="R14" i="6" a="1"/>
  <c r="R14" i="6"/>
  <c r="Q14" i="6" a="1"/>
  <c r="Q14" i="6"/>
  <c r="P14" i="6" a="1"/>
  <c r="P14" i="6"/>
  <c r="O14" i="6" a="1"/>
  <c r="O14" i="6"/>
  <c r="N14" i="6"/>
  <c r="L14" i="6" a="1"/>
  <c r="L14" i="6"/>
  <c r="K14" i="6" a="1"/>
  <c r="K14" i="6"/>
  <c r="J14" i="6" a="1"/>
  <c r="J14" i="6"/>
  <c r="I14" i="6" a="1"/>
  <c r="I14" i="6"/>
  <c r="H14" i="6"/>
  <c r="F14" i="6" a="1"/>
  <c r="F14" i="6"/>
  <c r="E14" i="6" a="1"/>
  <c r="E14" i="6"/>
  <c r="D14" i="6" a="1"/>
  <c r="D14" i="6" s="1"/>
  <c r="C14" i="6" a="1"/>
  <c r="C14" i="6"/>
  <c r="B14" i="6"/>
  <c r="S13" i="6" a="1"/>
  <c r="S13" i="6"/>
  <c r="R13" i="6" a="1"/>
  <c r="R13" i="6" s="1"/>
  <c r="Q13" i="6" a="1"/>
  <c r="Q13" i="6" s="1"/>
  <c r="P13" i="6" a="1"/>
  <c r="P13" i="6"/>
  <c r="O13" i="6" a="1"/>
  <c r="O13" i="6"/>
  <c r="N13" i="6"/>
  <c r="L13" i="6" a="1"/>
  <c r="L13" i="6"/>
  <c r="K13" i="6" a="1"/>
  <c r="K13" i="6"/>
  <c r="J13" i="6" a="1"/>
  <c r="J13" i="6"/>
  <c r="I13" i="6" a="1"/>
  <c r="I13" i="6"/>
  <c r="H13" i="6"/>
  <c r="F13" i="6" a="1"/>
  <c r="F13" i="6"/>
  <c r="E13" i="6" a="1"/>
  <c r="E13" i="6"/>
  <c r="D13" i="6" a="1"/>
  <c r="D13" i="6"/>
  <c r="C13" i="6" a="1"/>
  <c r="C13" i="6" s="1"/>
  <c r="B13" i="6"/>
  <c r="S12" i="6" a="1"/>
  <c r="S12" i="6"/>
  <c r="R12" i="6" a="1"/>
  <c r="R12" i="6" s="1"/>
  <c r="Q12" i="6" a="1"/>
  <c r="Q12" i="6"/>
  <c r="P12" i="6" a="1"/>
  <c r="P12" i="6"/>
  <c r="O12" i="6" a="1"/>
  <c r="O12" i="6"/>
  <c r="N12" i="6"/>
  <c r="L12" i="6" a="1"/>
  <c r="L12" i="6" s="1"/>
  <c r="K12" i="6" a="1"/>
  <c r="K12" i="6"/>
  <c r="J12" i="6" a="1"/>
  <c r="J12" i="6"/>
  <c r="I12" i="6" a="1"/>
  <c r="I12" i="6"/>
  <c r="H12" i="6"/>
  <c r="F12" i="6" a="1"/>
  <c r="F12" i="6"/>
  <c r="E12" i="6" a="1"/>
  <c r="E12" i="6"/>
  <c r="D12" i="6" a="1"/>
  <c r="D12" i="6"/>
  <c r="C12" i="6" a="1"/>
  <c r="C12" i="6" s="1"/>
  <c r="B12" i="6"/>
  <c r="S11" i="6" a="1"/>
  <c r="S11" i="6"/>
  <c r="R11" i="6" a="1"/>
  <c r="R11" i="6"/>
  <c r="Q11" i="6" a="1"/>
  <c r="Q11" i="6" s="1"/>
  <c r="P11" i="6" a="1"/>
  <c r="P11" i="6" s="1"/>
  <c r="O11" i="6" a="1"/>
  <c r="O11" i="6"/>
  <c r="N11" i="6"/>
  <c r="L11" i="6" a="1"/>
  <c r="L11" i="6"/>
  <c r="K11" i="6" a="1"/>
  <c r="K11" i="6"/>
  <c r="J11" i="6" a="1"/>
  <c r="J11" i="6"/>
  <c r="I11" i="6" a="1"/>
  <c r="I11" i="6"/>
  <c r="H11" i="6"/>
  <c r="F11" i="6" a="1"/>
  <c r="F11" i="6"/>
  <c r="E11" i="6" a="1"/>
  <c r="E11" i="6"/>
  <c r="D11" i="6" a="1"/>
  <c r="D11" i="6"/>
  <c r="C11" i="6" a="1"/>
  <c r="C11" i="6"/>
  <c r="B11" i="6"/>
  <c r="S10" i="6" a="1"/>
  <c r="S10" i="6"/>
  <c r="R10" i="6" a="1"/>
  <c r="R10" i="6"/>
  <c r="Q10" i="6" a="1"/>
  <c r="Q10" i="6" s="1"/>
  <c r="P10" i="6" a="1"/>
  <c r="P10" i="6"/>
  <c r="O10" i="6" a="1"/>
  <c r="O10" i="6"/>
  <c r="N10" i="6"/>
  <c r="L10" i="6" a="1"/>
  <c r="L10" i="6" s="1"/>
  <c r="K10" i="6" a="1"/>
  <c r="K10" i="6" s="1"/>
  <c r="J10" i="6" a="1"/>
  <c r="J10" i="6"/>
  <c r="I10" i="6" a="1"/>
  <c r="I10" i="6"/>
  <c r="H10" i="6"/>
  <c r="F10" i="6" a="1"/>
  <c r="F10" i="6"/>
  <c r="E10" i="6" a="1"/>
  <c r="E10" i="6"/>
  <c r="D10" i="6" a="1"/>
  <c r="D10" i="6"/>
  <c r="C10" i="6" a="1"/>
  <c r="C10" i="6"/>
  <c r="B10" i="6"/>
  <c r="S9" i="6" a="1"/>
  <c r="S9" i="6"/>
  <c r="R9" i="6" a="1"/>
  <c r="R9" i="6"/>
  <c r="Q9" i="6" a="1"/>
  <c r="Q9" i="6"/>
  <c r="P9" i="6" a="1"/>
  <c r="P9" i="6" s="1"/>
  <c r="O9" i="6" a="1"/>
  <c r="O9" i="6" s="1"/>
  <c r="N9" i="6"/>
  <c r="L9" i="6" a="1"/>
  <c r="L9" i="6" s="1"/>
  <c r="K9" i="6" a="1"/>
  <c r="K9" i="6"/>
  <c r="J9" i="6" a="1"/>
  <c r="J9" i="6"/>
  <c r="I9" i="6" a="1"/>
  <c r="I9" i="6"/>
  <c r="H9" i="6"/>
  <c r="F9" i="6" a="1"/>
  <c r="F9" i="6" s="1"/>
  <c r="E9" i="6" a="1"/>
  <c r="E9" i="6"/>
  <c r="D9" i="6" a="1"/>
  <c r="D9" i="6"/>
  <c r="C9" i="6" a="1"/>
  <c r="C9" i="6"/>
  <c r="B9" i="6"/>
  <c r="S8" i="6" a="1"/>
  <c r="S8" i="6"/>
  <c r="R8" i="6" a="1"/>
  <c r="R8" i="6"/>
  <c r="Q8" i="6" a="1"/>
  <c r="Q8" i="6"/>
  <c r="P8" i="6" a="1"/>
  <c r="P8" i="6" s="1"/>
  <c r="O8" i="6" a="1"/>
  <c r="O8" i="6"/>
  <c r="N8" i="6"/>
  <c r="L8" i="6" a="1"/>
  <c r="L8" i="6"/>
  <c r="K8" i="6" a="1"/>
  <c r="K8" i="6" s="1"/>
  <c r="J8" i="6" a="1"/>
  <c r="J8" i="6" s="1"/>
  <c r="I8" i="6" a="1"/>
  <c r="I8" i="6"/>
  <c r="H8" i="6"/>
  <c r="F8" i="6" a="1"/>
  <c r="F8" i="6"/>
  <c r="E8" i="6" a="1"/>
  <c r="E8" i="6"/>
  <c r="D8" i="6" a="1"/>
  <c r="D8" i="6"/>
  <c r="C8" i="6" a="1"/>
  <c r="C8" i="6"/>
  <c r="B8" i="6"/>
  <c r="S7" i="6" a="1"/>
  <c r="S7" i="6"/>
  <c r="R7" i="6" a="1"/>
  <c r="R7" i="6"/>
  <c r="Q7" i="6" a="1"/>
  <c r="Q7" i="6"/>
  <c r="P7" i="6" a="1"/>
  <c r="P7" i="6"/>
  <c r="O7" i="6" a="1"/>
  <c r="O7" i="6" s="1"/>
  <c r="N7" i="6"/>
  <c r="L7" i="6" a="1"/>
  <c r="L7" i="6"/>
  <c r="K7" i="6" a="1"/>
  <c r="K7" i="6" s="1"/>
  <c r="J7" i="6" a="1"/>
  <c r="J7" i="6"/>
  <c r="I7" i="6" a="1"/>
  <c r="I7" i="6"/>
  <c r="H7" i="6"/>
  <c r="F7" i="6" a="1"/>
  <c r="F7" i="6" s="1"/>
  <c r="E7" i="6" a="1"/>
  <c r="E7" i="6" s="1"/>
  <c r="D7" i="6" a="1"/>
  <c r="D7" i="6"/>
  <c r="C7" i="6" a="1"/>
  <c r="C7" i="6"/>
  <c r="B7" i="6"/>
  <c r="S6" i="6" a="1"/>
  <c r="S6" i="6"/>
  <c r="R6" i="6" a="1"/>
  <c r="R6" i="6"/>
  <c r="Q6" i="6" a="1"/>
  <c r="Q6" i="6"/>
  <c r="P6" i="6" a="1"/>
  <c r="P6" i="6"/>
  <c r="O6" i="6" a="1"/>
  <c r="O6" i="6" s="1"/>
  <c r="N6" i="6"/>
  <c r="L6" i="6" a="1"/>
  <c r="L6" i="6"/>
  <c r="K6" i="6" a="1"/>
  <c r="K6" i="6"/>
  <c r="J6" i="6" a="1"/>
  <c r="J6" i="6" s="1"/>
  <c r="I6" i="6" a="1"/>
  <c r="I6" i="6" s="1"/>
  <c r="H6" i="6"/>
  <c r="F6" i="6" a="1"/>
  <c r="F6" i="6" s="1"/>
  <c r="E6" i="6" a="1"/>
  <c r="E6" i="6"/>
  <c r="D6" i="6" a="1"/>
  <c r="D6" i="6"/>
  <c r="C6" i="6" a="1"/>
  <c r="C6" i="6"/>
  <c r="B6" i="6"/>
  <c r="S5" i="6" a="1"/>
  <c r="S5" i="6" s="1"/>
  <c r="R5" i="6" a="1"/>
  <c r="R5" i="6"/>
  <c r="Q5" i="6" a="1"/>
  <c r="Q5" i="6"/>
  <c r="P5" i="6" a="1"/>
  <c r="P5" i="6"/>
  <c r="O5" i="6" a="1"/>
  <c r="O5" i="6"/>
  <c r="N5" i="6"/>
  <c r="L5" i="6" a="1"/>
  <c r="L5" i="6"/>
  <c r="K5" i="6" a="1"/>
  <c r="K5" i="6"/>
  <c r="J5" i="6" a="1"/>
  <c r="J5" i="6" s="1"/>
  <c r="I5" i="6" a="1"/>
  <c r="I5" i="6"/>
  <c r="H5" i="6"/>
  <c r="G5" i="6" a="1"/>
  <c r="G5" i="6"/>
  <c r="F5" i="6" a="1"/>
  <c r="F5" i="6" s="1"/>
  <c r="E5" i="6" a="1"/>
  <c r="E5" i="6" s="1"/>
  <c r="D5" i="6" a="1"/>
  <c r="D5" i="6"/>
  <c r="C5" i="6" a="1"/>
  <c r="C5" i="6"/>
  <c r="B5" i="6"/>
  <c r="R67" i="5"/>
  <c r="Q67" i="5"/>
  <c r="P67" i="5"/>
  <c r="O67" i="5"/>
  <c r="N67" i="5"/>
  <c r="M67" i="5"/>
  <c r="L67" i="5"/>
  <c r="K67" i="5"/>
  <c r="R66" i="5"/>
  <c r="Q66" i="5"/>
  <c r="P66" i="5"/>
  <c r="O66" i="5"/>
  <c r="N66" i="5"/>
  <c r="M66" i="5"/>
  <c r="L66" i="5"/>
  <c r="K66" i="5"/>
  <c r="R65" i="5"/>
  <c r="Q65" i="5"/>
  <c r="P65" i="5"/>
  <c r="O65" i="5"/>
  <c r="N65" i="5"/>
  <c r="M65" i="5"/>
  <c r="L65" i="5"/>
  <c r="K65" i="5"/>
  <c r="R64" i="5"/>
  <c r="Q64" i="5"/>
  <c r="P64" i="5"/>
  <c r="O64" i="5"/>
  <c r="N64" i="5"/>
  <c r="M64" i="5"/>
  <c r="L64" i="5"/>
  <c r="K64" i="5"/>
  <c r="R63" i="5"/>
  <c r="Q63" i="5"/>
  <c r="P63" i="5"/>
  <c r="O63" i="5"/>
  <c r="N63" i="5"/>
  <c r="M63" i="5"/>
  <c r="L63" i="5"/>
  <c r="K63" i="5"/>
  <c r="C63" i="5"/>
  <c r="R62" i="5"/>
  <c r="Q62" i="5"/>
  <c r="P62" i="5"/>
  <c r="O62" i="5"/>
  <c r="N62" i="5"/>
  <c r="M62" i="5"/>
  <c r="L62" i="5"/>
  <c r="K62" i="5"/>
  <c r="C62" i="5"/>
  <c r="R61" i="5"/>
  <c r="Q61" i="5"/>
  <c r="P61" i="5"/>
  <c r="O61" i="5"/>
  <c r="N61" i="5"/>
  <c r="M61" i="5"/>
  <c r="L61" i="5"/>
  <c r="K61" i="5"/>
  <c r="C61" i="5"/>
  <c r="R60" i="5"/>
  <c r="Q60" i="5"/>
  <c r="P60" i="5"/>
  <c r="O60" i="5"/>
  <c r="N60" i="5"/>
  <c r="M60" i="5"/>
  <c r="L60" i="5"/>
  <c r="K60" i="5"/>
  <c r="F60" i="5"/>
  <c r="E60" i="5"/>
  <c r="D60" i="5"/>
  <c r="C60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J2" i="5"/>
  <c r="I2" i="5"/>
  <c r="H2" i="5"/>
  <c r="G2" i="5"/>
  <c r="F2" i="5"/>
  <c r="E2" i="5"/>
  <c r="D2" i="5"/>
  <c r="C2" i="5"/>
  <c r="CM15" i="4"/>
  <c r="CL15" i="4"/>
  <c r="CK15" i="4"/>
  <c r="CJ15" i="4"/>
  <c r="CI15" i="4"/>
  <c r="CF15" i="4"/>
  <c r="CE15" i="4"/>
  <c r="CD15" i="4"/>
  <c r="CC15" i="4"/>
  <c r="CB15" i="4"/>
  <c r="BY15" i="4"/>
  <c r="BX15" i="4"/>
  <c r="BW15" i="4"/>
  <c r="BV15" i="4"/>
  <c r="BU15" i="4"/>
  <c r="BR15" i="4"/>
  <c r="BQ15" i="4"/>
  <c r="BP15" i="4"/>
  <c r="BO15" i="4"/>
  <c r="BN15" i="4"/>
  <c r="BK15" i="4"/>
  <c r="BJ15" i="4"/>
  <c r="BI15" i="4"/>
  <c r="BH15" i="4"/>
  <c r="BG15" i="4"/>
  <c r="BD15" i="4"/>
  <c r="BC15" i="4"/>
  <c r="BB15" i="4"/>
  <c r="BA15" i="4"/>
  <c r="AZ15" i="4"/>
  <c r="AW15" i="4"/>
  <c r="AV15" i="4"/>
  <c r="AU15" i="4"/>
  <c r="AT15" i="4"/>
  <c r="AS15" i="4"/>
  <c r="AP15" i="4"/>
  <c r="AO15" i="4"/>
  <c r="AN15" i="4"/>
  <c r="AM15" i="4"/>
  <c r="AL15" i="4"/>
  <c r="AI15" i="4"/>
  <c r="AH15" i="4"/>
  <c r="AG15" i="4"/>
  <c r="AF15" i="4"/>
  <c r="AE15" i="4"/>
  <c r="AB15" i="4"/>
  <c r="AA15" i="4"/>
  <c r="Z15" i="4"/>
  <c r="Y15" i="4"/>
  <c r="X15" i="4"/>
  <c r="U15" i="4"/>
  <c r="T15" i="4"/>
  <c r="S15" i="4"/>
  <c r="R15" i="4"/>
  <c r="Q15" i="4"/>
  <c r="N15" i="4"/>
  <c r="M15" i="4"/>
  <c r="L15" i="4"/>
  <c r="K15" i="4"/>
  <c r="J15" i="4"/>
  <c r="G15" i="4"/>
  <c r="F15" i="4"/>
  <c r="E15" i="4"/>
  <c r="D15" i="4"/>
  <c r="C15" i="4"/>
  <c r="CM14" i="4"/>
  <c r="CL14" i="4"/>
  <c r="CK14" i="4"/>
  <c r="CJ14" i="4"/>
  <c r="CI14" i="4"/>
  <c r="CF14" i="4"/>
  <c r="CE14" i="4"/>
  <c r="CD14" i="4"/>
  <c r="CC14" i="4"/>
  <c r="CB14" i="4"/>
  <c r="BY14" i="4"/>
  <c r="BX14" i="4"/>
  <c r="BW14" i="4"/>
  <c r="BV14" i="4"/>
  <c r="BU14" i="4"/>
  <c r="BR14" i="4"/>
  <c r="BQ14" i="4"/>
  <c r="BP14" i="4"/>
  <c r="BO14" i="4"/>
  <c r="BN14" i="4"/>
  <c r="BK14" i="4"/>
  <c r="BJ14" i="4"/>
  <c r="BI14" i="4"/>
  <c r="BH14" i="4"/>
  <c r="BG14" i="4"/>
  <c r="BD14" i="4"/>
  <c r="BC14" i="4"/>
  <c r="BB14" i="4"/>
  <c r="BA14" i="4"/>
  <c r="AZ14" i="4"/>
  <c r="AW14" i="4"/>
  <c r="AV14" i="4"/>
  <c r="AU14" i="4"/>
  <c r="AT14" i="4"/>
  <c r="AS14" i="4"/>
  <c r="AP14" i="4"/>
  <c r="AO14" i="4"/>
  <c r="AN14" i="4"/>
  <c r="AM14" i="4"/>
  <c r="AL14" i="4"/>
  <c r="AI14" i="4"/>
  <c r="AH14" i="4"/>
  <c r="AG14" i="4"/>
  <c r="AF14" i="4"/>
  <c r="AE14" i="4"/>
  <c r="AB14" i="4"/>
  <c r="AA14" i="4"/>
  <c r="Z14" i="4"/>
  <c r="Y14" i="4"/>
  <c r="X14" i="4"/>
  <c r="U14" i="4"/>
  <c r="T14" i="4"/>
  <c r="S14" i="4"/>
  <c r="R14" i="4"/>
  <c r="Q14" i="4"/>
  <c r="N14" i="4"/>
  <c r="M14" i="4"/>
  <c r="L14" i="4"/>
  <c r="K14" i="4"/>
  <c r="J14" i="4"/>
  <c r="G14" i="4"/>
  <c r="F14" i="4"/>
  <c r="E14" i="4"/>
  <c r="D14" i="4"/>
  <c r="C14" i="4"/>
  <c r="CM13" i="4"/>
  <c r="CL13" i="4"/>
  <c r="CK13" i="4"/>
  <c r="CJ13" i="4"/>
  <c r="CI13" i="4"/>
  <c r="CF13" i="4"/>
  <c r="CE13" i="4"/>
  <c r="CD13" i="4"/>
  <c r="CC13" i="4"/>
  <c r="CB13" i="4"/>
  <c r="BY13" i="4"/>
  <c r="BX13" i="4"/>
  <c r="BW13" i="4"/>
  <c r="BV13" i="4"/>
  <c r="BU13" i="4"/>
  <c r="BR13" i="4"/>
  <c r="BQ13" i="4"/>
  <c r="BP13" i="4"/>
  <c r="BO13" i="4"/>
  <c r="BN13" i="4"/>
  <c r="BK13" i="4"/>
  <c r="BJ13" i="4"/>
  <c r="BI13" i="4"/>
  <c r="BH13" i="4"/>
  <c r="BG13" i="4"/>
  <c r="BD13" i="4"/>
  <c r="BC13" i="4"/>
  <c r="BB13" i="4"/>
  <c r="BA13" i="4"/>
  <c r="AZ13" i="4"/>
  <c r="AW13" i="4"/>
  <c r="AV13" i="4"/>
  <c r="AU13" i="4"/>
  <c r="AT13" i="4"/>
  <c r="AS13" i="4"/>
  <c r="AP13" i="4"/>
  <c r="AO13" i="4"/>
  <c r="AN13" i="4"/>
  <c r="AM13" i="4"/>
  <c r="AL13" i="4"/>
  <c r="AI13" i="4"/>
  <c r="AH13" i="4"/>
  <c r="AG13" i="4"/>
  <c r="AF13" i="4"/>
  <c r="AE13" i="4"/>
  <c r="AB13" i="4"/>
  <c r="AA13" i="4"/>
  <c r="Z13" i="4"/>
  <c r="Y13" i="4"/>
  <c r="X13" i="4"/>
  <c r="U13" i="4"/>
  <c r="T13" i="4"/>
  <c r="S13" i="4"/>
  <c r="R13" i="4"/>
  <c r="Q13" i="4"/>
  <c r="N13" i="4"/>
  <c r="M13" i="4"/>
  <c r="L13" i="4"/>
  <c r="K13" i="4"/>
  <c r="J13" i="4"/>
  <c r="G13" i="4"/>
  <c r="F13" i="4"/>
  <c r="E13" i="4"/>
  <c r="D13" i="4"/>
  <c r="C13" i="4"/>
  <c r="CM12" i="4"/>
  <c r="CL12" i="4"/>
  <c r="CK12" i="4"/>
  <c r="CJ12" i="4"/>
  <c r="CI12" i="4"/>
  <c r="CF12" i="4"/>
  <c r="CE12" i="4"/>
  <c r="CD12" i="4"/>
  <c r="CC12" i="4"/>
  <c r="CB12" i="4"/>
  <c r="BY12" i="4"/>
  <c r="BX12" i="4"/>
  <c r="BW12" i="4"/>
  <c r="BV12" i="4"/>
  <c r="BU12" i="4"/>
  <c r="BR12" i="4"/>
  <c r="BQ12" i="4"/>
  <c r="BP12" i="4"/>
  <c r="BO12" i="4"/>
  <c r="BN12" i="4"/>
  <c r="BK12" i="4"/>
  <c r="BJ12" i="4"/>
  <c r="BI12" i="4"/>
  <c r="BH12" i="4"/>
  <c r="BG12" i="4"/>
  <c r="BD12" i="4"/>
  <c r="BC12" i="4"/>
  <c r="BB12" i="4"/>
  <c r="BA12" i="4"/>
  <c r="AZ12" i="4"/>
  <c r="AW12" i="4"/>
  <c r="AV12" i="4"/>
  <c r="AU12" i="4"/>
  <c r="AT12" i="4"/>
  <c r="AS12" i="4"/>
  <c r="AP12" i="4"/>
  <c r="AO12" i="4"/>
  <c r="AN12" i="4"/>
  <c r="AM12" i="4"/>
  <c r="AL12" i="4"/>
  <c r="AI12" i="4"/>
  <c r="AH12" i="4"/>
  <c r="AG12" i="4"/>
  <c r="AF12" i="4"/>
  <c r="AE12" i="4"/>
  <c r="AB12" i="4"/>
  <c r="AA12" i="4"/>
  <c r="Z12" i="4"/>
  <c r="Y12" i="4"/>
  <c r="X12" i="4"/>
  <c r="U12" i="4"/>
  <c r="T12" i="4"/>
  <c r="S12" i="4"/>
  <c r="R12" i="4"/>
  <c r="Q12" i="4"/>
  <c r="N12" i="4"/>
  <c r="M12" i="4"/>
  <c r="L12" i="4"/>
  <c r="K12" i="4"/>
  <c r="J12" i="4"/>
  <c r="G12" i="4"/>
  <c r="F12" i="4"/>
  <c r="E12" i="4"/>
  <c r="D12" i="4"/>
  <c r="C12" i="4"/>
  <c r="CM11" i="4"/>
  <c r="CL11" i="4"/>
  <c r="CK11" i="4"/>
  <c r="CJ11" i="4"/>
  <c r="CI11" i="4"/>
  <c r="CF11" i="4"/>
  <c r="CE11" i="4"/>
  <c r="CD11" i="4"/>
  <c r="CC11" i="4"/>
  <c r="CB11" i="4"/>
  <c r="BY11" i="4"/>
  <c r="BX11" i="4"/>
  <c r="BW11" i="4"/>
  <c r="BV11" i="4"/>
  <c r="BU11" i="4"/>
  <c r="BR11" i="4"/>
  <c r="BQ11" i="4"/>
  <c r="BP11" i="4"/>
  <c r="BO11" i="4"/>
  <c r="BN11" i="4"/>
  <c r="BK11" i="4"/>
  <c r="BJ11" i="4"/>
  <c r="BI11" i="4"/>
  <c r="BH11" i="4"/>
  <c r="BG11" i="4"/>
  <c r="BD11" i="4"/>
  <c r="BC11" i="4"/>
  <c r="BB11" i="4"/>
  <c r="BA11" i="4"/>
  <c r="AZ11" i="4"/>
  <c r="AW11" i="4"/>
  <c r="AV11" i="4"/>
  <c r="AU11" i="4"/>
  <c r="AT11" i="4"/>
  <c r="AS11" i="4"/>
  <c r="AP11" i="4"/>
  <c r="AO11" i="4"/>
  <c r="AN11" i="4"/>
  <c r="AM11" i="4"/>
  <c r="AL11" i="4"/>
  <c r="AI11" i="4"/>
  <c r="AH11" i="4"/>
  <c r="AG11" i="4"/>
  <c r="AF11" i="4"/>
  <c r="AE11" i="4"/>
  <c r="AB11" i="4"/>
  <c r="AA11" i="4"/>
  <c r="Z11" i="4"/>
  <c r="Y11" i="4"/>
  <c r="X11" i="4"/>
  <c r="U11" i="4"/>
  <c r="T11" i="4"/>
  <c r="S11" i="4"/>
  <c r="R11" i="4"/>
  <c r="Q11" i="4"/>
  <c r="N11" i="4"/>
  <c r="M11" i="4"/>
  <c r="L11" i="4"/>
  <c r="K11" i="4"/>
  <c r="J11" i="4"/>
  <c r="G11" i="4"/>
  <c r="F11" i="4"/>
  <c r="E11" i="4"/>
  <c r="D11" i="4"/>
  <c r="C11" i="4"/>
  <c r="CM10" i="4"/>
  <c r="CL10" i="4"/>
  <c r="CK10" i="4"/>
  <c r="CJ10" i="4"/>
  <c r="CI10" i="4"/>
  <c r="CF10" i="4"/>
  <c r="CE10" i="4"/>
  <c r="CD10" i="4"/>
  <c r="CC10" i="4"/>
  <c r="CB10" i="4"/>
  <c r="BY10" i="4"/>
  <c r="BX10" i="4"/>
  <c r="BW10" i="4"/>
  <c r="BV10" i="4"/>
  <c r="BU10" i="4"/>
  <c r="BR10" i="4"/>
  <c r="BQ10" i="4"/>
  <c r="BP10" i="4"/>
  <c r="BO10" i="4"/>
  <c r="BN10" i="4"/>
  <c r="BK10" i="4"/>
  <c r="BJ10" i="4"/>
  <c r="BI10" i="4"/>
  <c r="BH10" i="4"/>
  <c r="BG10" i="4"/>
  <c r="BD10" i="4"/>
  <c r="BC10" i="4"/>
  <c r="BB10" i="4"/>
  <c r="BA10" i="4"/>
  <c r="AZ10" i="4"/>
  <c r="AW10" i="4"/>
  <c r="AV10" i="4"/>
  <c r="AU10" i="4"/>
  <c r="AT10" i="4"/>
  <c r="AS10" i="4"/>
  <c r="AP10" i="4"/>
  <c r="AO10" i="4"/>
  <c r="AN10" i="4"/>
  <c r="AM10" i="4"/>
  <c r="AL10" i="4"/>
  <c r="AI10" i="4"/>
  <c r="AH10" i="4"/>
  <c r="AG10" i="4"/>
  <c r="AF10" i="4"/>
  <c r="AE10" i="4"/>
  <c r="AB10" i="4"/>
  <c r="AA10" i="4"/>
  <c r="Z10" i="4"/>
  <c r="Y10" i="4"/>
  <c r="X10" i="4"/>
  <c r="U10" i="4"/>
  <c r="T10" i="4"/>
  <c r="S10" i="4"/>
  <c r="R10" i="4"/>
  <c r="Q10" i="4"/>
  <c r="N10" i="4"/>
  <c r="M10" i="4"/>
  <c r="L10" i="4"/>
  <c r="K10" i="4"/>
  <c r="J10" i="4"/>
  <c r="G10" i="4"/>
  <c r="F10" i="4"/>
  <c r="E10" i="4"/>
  <c r="D10" i="4"/>
  <c r="C10" i="4"/>
  <c r="CM9" i="4"/>
  <c r="CL9" i="4"/>
  <c r="CK9" i="4"/>
  <c r="CJ9" i="4"/>
  <c r="CI9" i="4"/>
  <c r="CF9" i="4"/>
  <c r="CE9" i="4"/>
  <c r="CD9" i="4"/>
  <c r="CC9" i="4"/>
  <c r="CB9" i="4"/>
  <c r="BY9" i="4"/>
  <c r="BX9" i="4"/>
  <c r="BW9" i="4"/>
  <c r="BV9" i="4"/>
  <c r="BU9" i="4"/>
  <c r="BR9" i="4"/>
  <c r="BQ9" i="4"/>
  <c r="BP9" i="4"/>
  <c r="BO9" i="4"/>
  <c r="BN9" i="4"/>
  <c r="BK9" i="4"/>
  <c r="BJ9" i="4"/>
  <c r="BI9" i="4"/>
  <c r="BH9" i="4"/>
  <c r="BG9" i="4"/>
  <c r="BD9" i="4"/>
  <c r="BC9" i="4"/>
  <c r="BB9" i="4"/>
  <c r="BA9" i="4"/>
  <c r="AZ9" i="4"/>
  <c r="AW9" i="4"/>
  <c r="AV9" i="4"/>
  <c r="AU9" i="4"/>
  <c r="AT9" i="4"/>
  <c r="AS9" i="4"/>
  <c r="AP9" i="4"/>
  <c r="AO9" i="4"/>
  <c r="AN9" i="4"/>
  <c r="AM9" i="4"/>
  <c r="AL9" i="4"/>
  <c r="AI9" i="4"/>
  <c r="AH9" i="4"/>
  <c r="AG9" i="4"/>
  <c r="AF9" i="4"/>
  <c r="AE9" i="4"/>
  <c r="AB9" i="4"/>
  <c r="AA9" i="4"/>
  <c r="Z9" i="4"/>
  <c r="Y9" i="4"/>
  <c r="X9" i="4"/>
  <c r="U9" i="4"/>
  <c r="T9" i="4"/>
  <c r="S9" i="4"/>
  <c r="R9" i="4"/>
  <c r="Q9" i="4"/>
  <c r="N9" i="4"/>
  <c r="M9" i="4"/>
  <c r="L9" i="4"/>
  <c r="K9" i="4"/>
  <c r="J9" i="4"/>
  <c r="G9" i="4"/>
  <c r="F9" i="4"/>
  <c r="E9" i="4"/>
  <c r="D9" i="4"/>
  <c r="C9" i="4"/>
  <c r="CM8" i="4"/>
  <c r="CL8" i="4"/>
  <c r="CK8" i="4"/>
  <c r="CJ8" i="4"/>
  <c r="CI8" i="4"/>
  <c r="CF8" i="4"/>
  <c r="CE8" i="4"/>
  <c r="CD8" i="4"/>
  <c r="CC8" i="4"/>
  <c r="CB8" i="4"/>
  <c r="BY8" i="4"/>
  <c r="BX8" i="4"/>
  <c r="BW8" i="4"/>
  <c r="BV8" i="4"/>
  <c r="BU8" i="4"/>
  <c r="BR8" i="4"/>
  <c r="BQ8" i="4"/>
  <c r="BP8" i="4"/>
  <c r="BO8" i="4"/>
  <c r="BN8" i="4"/>
  <c r="BK8" i="4"/>
  <c r="BJ8" i="4"/>
  <c r="BI8" i="4"/>
  <c r="BH8" i="4"/>
  <c r="BG8" i="4"/>
  <c r="BD8" i="4"/>
  <c r="BC8" i="4"/>
  <c r="BB8" i="4"/>
  <c r="BA8" i="4"/>
  <c r="AZ8" i="4"/>
  <c r="AW8" i="4"/>
  <c r="AV8" i="4"/>
  <c r="AU8" i="4"/>
  <c r="AT8" i="4"/>
  <c r="AS8" i="4"/>
  <c r="AP8" i="4"/>
  <c r="AO8" i="4"/>
  <c r="AN8" i="4"/>
  <c r="AM8" i="4"/>
  <c r="AL8" i="4"/>
  <c r="AI8" i="4"/>
  <c r="AH8" i="4"/>
  <c r="AG8" i="4"/>
  <c r="AF8" i="4"/>
  <c r="AE8" i="4"/>
  <c r="AB8" i="4"/>
  <c r="AA8" i="4"/>
  <c r="Z8" i="4"/>
  <c r="Y8" i="4"/>
  <c r="X8" i="4"/>
  <c r="U8" i="4"/>
  <c r="T8" i="4"/>
  <c r="S8" i="4"/>
  <c r="R8" i="4"/>
  <c r="Q8" i="4"/>
  <c r="N8" i="4"/>
  <c r="M8" i="4"/>
  <c r="L8" i="4"/>
  <c r="K8" i="4"/>
  <c r="J8" i="4"/>
  <c r="G8" i="4"/>
  <c r="F8" i="4"/>
  <c r="E8" i="4"/>
  <c r="D8" i="4"/>
  <c r="C8" i="4"/>
  <c r="CM7" i="4"/>
  <c r="CL7" i="4"/>
  <c r="CK7" i="4"/>
  <c r="CJ7" i="4"/>
  <c r="CI7" i="4"/>
  <c r="CF7" i="4"/>
  <c r="CE7" i="4"/>
  <c r="CD7" i="4"/>
  <c r="CC7" i="4"/>
  <c r="CB7" i="4"/>
  <c r="BY7" i="4"/>
  <c r="BX7" i="4"/>
  <c r="BW7" i="4"/>
  <c r="BV7" i="4"/>
  <c r="BU7" i="4"/>
  <c r="BR7" i="4"/>
  <c r="BQ7" i="4"/>
  <c r="BP7" i="4"/>
  <c r="BO7" i="4"/>
  <c r="BN7" i="4"/>
  <c r="BK7" i="4"/>
  <c r="BJ7" i="4"/>
  <c r="BI7" i="4"/>
  <c r="BH7" i="4"/>
  <c r="BG7" i="4"/>
  <c r="BD7" i="4"/>
  <c r="BC7" i="4"/>
  <c r="BB7" i="4"/>
  <c r="BA7" i="4"/>
  <c r="AZ7" i="4"/>
  <c r="AW7" i="4"/>
  <c r="AV7" i="4"/>
  <c r="AU7" i="4"/>
  <c r="AT7" i="4"/>
  <c r="AS7" i="4"/>
  <c r="AP7" i="4"/>
  <c r="AO7" i="4"/>
  <c r="AN7" i="4"/>
  <c r="AM7" i="4"/>
  <c r="AL7" i="4"/>
  <c r="AI7" i="4"/>
  <c r="AH7" i="4"/>
  <c r="AG7" i="4"/>
  <c r="AF7" i="4"/>
  <c r="AE7" i="4"/>
  <c r="AB7" i="4"/>
  <c r="AA7" i="4"/>
  <c r="Z7" i="4"/>
  <c r="Y7" i="4"/>
  <c r="X7" i="4"/>
  <c r="U7" i="4"/>
  <c r="T7" i="4"/>
  <c r="S7" i="4"/>
  <c r="R7" i="4"/>
  <c r="Q7" i="4"/>
  <c r="N7" i="4"/>
  <c r="M7" i="4"/>
  <c r="L7" i="4"/>
  <c r="K7" i="4"/>
  <c r="J7" i="4"/>
  <c r="G7" i="4"/>
  <c r="F7" i="4"/>
  <c r="E7" i="4"/>
  <c r="D7" i="4"/>
  <c r="C7" i="4"/>
  <c r="CM6" i="4"/>
  <c r="CL6" i="4"/>
  <c r="CK6" i="4"/>
  <c r="CJ6" i="4"/>
  <c r="CI6" i="4"/>
  <c r="CF6" i="4"/>
  <c r="CE6" i="4"/>
  <c r="CD6" i="4"/>
  <c r="CC6" i="4"/>
  <c r="CB6" i="4"/>
  <c r="BY6" i="4"/>
  <c r="BX6" i="4"/>
  <c r="BW6" i="4"/>
  <c r="BV6" i="4"/>
  <c r="BU6" i="4"/>
  <c r="BR6" i="4"/>
  <c r="BQ6" i="4"/>
  <c r="BP6" i="4"/>
  <c r="BO6" i="4"/>
  <c r="BN6" i="4"/>
  <c r="BK6" i="4"/>
  <c r="BJ6" i="4"/>
  <c r="BI6" i="4"/>
  <c r="BH6" i="4"/>
  <c r="BG6" i="4"/>
  <c r="BD6" i="4"/>
  <c r="BC6" i="4"/>
  <c r="BB6" i="4"/>
  <c r="BA6" i="4"/>
  <c r="AZ6" i="4"/>
  <c r="AW6" i="4"/>
  <c r="AV6" i="4"/>
  <c r="AU6" i="4"/>
  <c r="AT6" i="4"/>
  <c r="AS6" i="4"/>
  <c r="AP6" i="4"/>
  <c r="AO6" i="4"/>
  <c r="AN6" i="4"/>
  <c r="AM6" i="4"/>
  <c r="AL6" i="4"/>
  <c r="AI6" i="4"/>
  <c r="AH6" i="4"/>
  <c r="AG6" i="4"/>
  <c r="AF6" i="4"/>
  <c r="AE6" i="4"/>
  <c r="AB6" i="4"/>
  <c r="AA6" i="4"/>
  <c r="Z6" i="4"/>
  <c r="Y6" i="4"/>
  <c r="X6" i="4"/>
  <c r="U6" i="4"/>
  <c r="T6" i="4"/>
  <c r="S6" i="4"/>
  <c r="R6" i="4"/>
  <c r="Q6" i="4"/>
  <c r="N6" i="4"/>
  <c r="M6" i="4"/>
  <c r="L6" i="4"/>
  <c r="K6" i="4"/>
  <c r="J6" i="4"/>
  <c r="G6" i="4"/>
  <c r="F6" i="4"/>
  <c r="E6" i="4"/>
  <c r="D6" i="4"/>
  <c r="C6" i="4"/>
  <c r="CM5" i="4"/>
  <c r="CL5" i="4"/>
  <c r="CK5" i="4"/>
  <c r="CJ5" i="4"/>
  <c r="CI5" i="4"/>
  <c r="CF5" i="4"/>
  <c r="CE5" i="4"/>
  <c r="CD5" i="4"/>
  <c r="CC5" i="4"/>
  <c r="CB5" i="4"/>
  <c r="BY5" i="4"/>
  <c r="BX5" i="4"/>
  <c r="BW5" i="4"/>
  <c r="BV5" i="4"/>
  <c r="BU5" i="4"/>
  <c r="BR5" i="4"/>
  <c r="BQ5" i="4"/>
  <c r="BP5" i="4"/>
  <c r="BO5" i="4"/>
  <c r="BN5" i="4"/>
  <c r="BK5" i="4"/>
  <c r="BJ5" i="4"/>
  <c r="BI5" i="4"/>
  <c r="BH5" i="4"/>
  <c r="BG5" i="4"/>
  <c r="BD5" i="4"/>
  <c r="BC5" i="4"/>
  <c r="BB5" i="4"/>
  <c r="BA5" i="4"/>
  <c r="AZ5" i="4"/>
  <c r="AW5" i="4"/>
  <c r="AV5" i="4"/>
  <c r="AU5" i="4"/>
  <c r="AT5" i="4"/>
  <c r="AS5" i="4"/>
  <c r="AP5" i="4"/>
  <c r="AO5" i="4"/>
  <c r="AN5" i="4"/>
  <c r="AM5" i="4"/>
  <c r="AL5" i="4"/>
  <c r="AI5" i="4"/>
  <c r="AH5" i="4"/>
  <c r="AG5" i="4"/>
  <c r="AF5" i="4"/>
  <c r="AE5" i="4"/>
  <c r="AB5" i="4"/>
  <c r="AA5" i="4"/>
  <c r="Z5" i="4"/>
  <c r="Y5" i="4"/>
  <c r="X5" i="4"/>
  <c r="U5" i="4"/>
  <c r="T5" i="4"/>
  <c r="S5" i="4"/>
  <c r="R5" i="4"/>
  <c r="Q5" i="4"/>
  <c r="N5" i="4"/>
  <c r="M5" i="4"/>
  <c r="L5" i="4"/>
  <c r="K5" i="4"/>
  <c r="J5" i="4"/>
  <c r="G5" i="4"/>
  <c r="F5" i="4"/>
  <c r="E5" i="4"/>
  <c r="D5" i="4"/>
  <c r="C5" i="4"/>
  <c r="CM4" i="4"/>
  <c r="CL4" i="4"/>
  <c r="CK4" i="4"/>
  <c r="CJ4" i="4"/>
  <c r="CI4" i="4"/>
  <c r="CF4" i="4"/>
  <c r="CE4" i="4"/>
  <c r="CD4" i="4"/>
  <c r="CC4" i="4"/>
  <c r="CB4" i="4"/>
  <c r="BY4" i="4"/>
  <c r="BX4" i="4"/>
  <c r="BW4" i="4"/>
  <c r="BV4" i="4"/>
  <c r="BU4" i="4"/>
  <c r="BR4" i="4"/>
  <c r="BQ4" i="4"/>
  <c r="BP4" i="4"/>
  <c r="BO4" i="4"/>
  <c r="BN4" i="4"/>
  <c r="BK4" i="4"/>
  <c r="BJ4" i="4"/>
  <c r="BI4" i="4"/>
  <c r="BH4" i="4"/>
  <c r="BG4" i="4"/>
  <c r="BD4" i="4"/>
  <c r="BC4" i="4"/>
  <c r="BB4" i="4"/>
  <c r="BA4" i="4"/>
  <c r="AZ4" i="4"/>
  <c r="AW4" i="4"/>
  <c r="AV4" i="4"/>
  <c r="AU4" i="4"/>
  <c r="AT4" i="4"/>
  <c r="AS4" i="4"/>
  <c r="AP4" i="4"/>
  <c r="AO4" i="4"/>
  <c r="AN4" i="4"/>
  <c r="AM4" i="4"/>
  <c r="AL4" i="4"/>
  <c r="AI4" i="4"/>
  <c r="AH4" i="4"/>
  <c r="AG4" i="4"/>
  <c r="AF4" i="4"/>
  <c r="AE4" i="4"/>
  <c r="AB4" i="4"/>
  <c r="AA4" i="4"/>
  <c r="Z4" i="4"/>
  <c r="Y4" i="4"/>
  <c r="X4" i="4"/>
  <c r="U4" i="4"/>
  <c r="T4" i="4"/>
  <c r="S4" i="4"/>
  <c r="R4" i="4"/>
  <c r="Q4" i="4"/>
  <c r="N4" i="4"/>
  <c r="M4" i="4"/>
  <c r="L4" i="4"/>
  <c r="K4" i="4"/>
  <c r="J4" i="4"/>
  <c r="G4" i="4"/>
  <c r="F4" i="4"/>
  <c r="E4" i="4"/>
  <c r="D4" i="4"/>
  <c r="C4" i="4"/>
  <c r="CM3" i="4"/>
  <c r="CL3" i="4"/>
  <c r="CK3" i="4"/>
  <c r="CJ3" i="4"/>
  <c r="CI3" i="4"/>
  <c r="CF3" i="4"/>
  <c r="CE3" i="4"/>
  <c r="CD3" i="4"/>
  <c r="CC3" i="4"/>
  <c r="CB3" i="4"/>
  <c r="BY3" i="4"/>
  <c r="BX3" i="4"/>
  <c r="BW3" i="4"/>
  <c r="BV3" i="4"/>
  <c r="BU3" i="4"/>
  <c r="BR3" i="4"/>
  <c r="BQ3" i="4"/>
  <c r="BP3" i="4"/>
  <c r="BO3" i="4"/>
  <c r="BN3" i="4"/>
  <c r="BK3" i="4"/>
  <c r="BJ3" i="4"/>
  <c r="BI3" i="4"/>
  <c r="BH3" i="4"/>
  <c r="BG3" i="4"/>
  <c r="BD3" i="4"/>
  <c r="BC3" i="4"/>
  <c r="BB3" i="4"/>
  <c r="BA3" i="4"/>
  <c r="AZ3" i="4"/>
  <c r="AW3" i="4"/>
  <c r="AV3" i="4"/>
  <c r="AU3" i="4"/>
  <c r="AT3" i="4"/>
  <c r="AS3" i="4"/>
  <c r="AP3" i="4"/>
  <c r="AO3" i="4"/>
  <c r="AN3" i="4"/>
  <c r="AM3" i="4"/>
  <c r="AL3" i="4"/>
  <c r="AI3" i="4"/>
  <c r="AH3" i="4"/>
  <c r="AG3" i="4"/>
  <c r="AF3" i="4"/>
  <c r="AE3" i="4"/>
  <c r="AB3" i="4"/>
  <c r="AA3" i="4"/>
  <c r="Z3" i="4"/>
  <c r="Y3" i="4"/>
  <c r="X3" i="4"/>
  <c r="U3" i="4"/>
  <c r="T3" i="4"/>
  <c r="S3" i="4"/>
  <c r="R3" i="4"/>
  <c r="Q3" i="4"/>
  <c r="N3" i="4"/>
  <c r="M3" i="4"/>
  <c r="L3" i="4"/>
  <c r="K3" i="4"/>
  <c r="J3" i="4"/>
  <c r="G3" i="4"/>
  <c r="F3" i="4"/>
  <c r="E3" i="4"/>
  <c r="D3" i="4"/>
  <c r="C3" i="4"/>
  <c r="CH2" i="4"/>
  <c r="CA2" i="4"/>
  <c r="BT2" i="4"/>
  <c r="BM2" i="4"/>
  <c r="BF2" i="4"/>
  <c r="AY2" i="4"/>
  <c r="AR2" i="4"/>
  <c r="AK2" i="4"/>
  <c r="AD2" i="4"/>
  <c r="W2" i="4"/>
  <c r="P2" i="4"/>
  <c r="I2" i="4"/>
  <c r="B2" i="4"/>
  <c r="J34" i="3"/>
  <c r="N33" i="3"/>
  <c r="J33" i="3"/>
  <c r="N32" i="3"/>
  <c r="M32" i="3"/>
  <c r="L32" i="3"/>
  <c r="K32" i="3"/>
  <c r="J32" i="3"/>
  <c r="H32" i="3"/>
  <c r="G32" i="3"/>
  <c r="F32" i="3"/>
  <c r="E32" i="3"/>
  <c r="D32" i="3"/>
  <c r="C32" i="3"/>
  <c r="I32" i="3" s="1"/>
  <c r="N31" i="3"/>
  <c r="M31" i="3"/>
  <c r="L31" i="3"/>
  <c r="K31" i="3"/>
  <c r="J31" i="3"/>
  <c r="H31" i="3"/>
  <c r="G31" i="3"/>
  <c r="F31" i="3"/>
  <c r="E31" i="3"/>
  <c r="D31" i="3"/>
  <c r="C31" i="3"/>
  <c r="I31" i="3" s="1"/>
  <c r="N30" i="3"/>
  <c r="M30" i="3"/>
  <c r="L30" i="3"/>
  <c r="K30" i="3"/>
  <c r="J30" i="3"/>
  <c r="I30" i="3"/>
  <c r="H30" i="3"/>
  <c r="G30" i="3"/>
  <c r="F30" i="3"/>
  <c r="E30" i="3"/>
  <c r="D30" i="3"/>
  <c r="C30" i="3"/>
  <c r="O30" i="3" s="1"/>
  <c r="N29" i="3"/>
  <c r="M29" i="3"/>
  <c r="L29" i="3"/>
  <c r="K29" i="3"/>
  <c r="J29" i="3"/>
  <c r="I29" i="3"/>
  <c r="H29" i="3"/>
  <c r="G29" i="3"/>
  <c r="F29" i="3"/>
  <c r="E29" i="3"/>
  <c r="D29" i="3"/>
  <c r="C29" i="3"/>
  <c r="O29" i="3" s="1"/>
  <c r="N28" i="3"/>
  <c r="M28" i="3"/>
  <c r="L28" i="3"/>
  <c r="K28" i="3"/>
  <c r="J28" i="3"/>
  <c r="I28" i="3"/>
  <c r="H28" i="3"/>
  <c r="G28" i="3"/>
  <c r="F28" i="3"/>
  <c r="E28" i="3"/>
  <c r="D28" i="3"/>
  <c r="C28" i="3"/>
  <c r="O28" i="3" s="1"/>
  <c r="N27" i="3"/>
  <c r="M27" i="3"/>
  <c r="L27" i="3"/>
  <c r="K27" i="3"/>
  <c r="J27" i="3"/>
  <c r="I27" i="3"/>
  <c r="H27" i="3"/>
  <c r="G27" i="3"/>
  <c r="F27" i="3"/>
  <c r="E27" i="3"/>
  <c r="D27" i="3"/>
  <c r="C27" i="3"/>
  <c r="O27" i="3" s="1"/>
  <c r="N26" i="3"/>
  <c r="M26" i="3"/>
  <c r="L26" i="3"/>
  <c r="K26" i="3"/>
  <c r="J26" i="3"/>
  <c r="I26" i="3"/>
  <c r="H26" i="3"/>
  <c r="G26" i="3"/>
  <c r="F26" i="3"/>
  <c r="E26" i="3"/>
  <c r="D26" i="3"/>
  <c r="C26" i="3"/>
  <c r="O26" i="3" s="1"/>
  <c r="N25" i="3"/>
  <c r="M25" i="3"/>
  <c r="L25" i="3"/>
  <c r="K25" i="3"/>
  <c r="J25" i="3"/>
  <c r="I25" i="3"/>
  <c r="H25" i="3"/>
  <c r="G25" i="3"/>
  <c r="F25" i="3"/>
  <c r="E25" i="3"/>
  <c r="D25" i="3"/>
  <c r="C25" i="3"/>
  <c r="O25" i="3" s="1"/>
  <c r="N24" i="3"/>
  <c r="M24" i="3"/>
  <c r="L24" i="3"/>
  <c r="K24" i="3"/>
  <c r="J24" i="3"/>
  <c r="I24" i="3"/>
  <c r="H24" i="3"/>
  <c r="G24" i="3"/>
  <c r="F24" i="3"/>
  <c r="E24" i="3"/>
  <c r="D24" i="3"/>
  <c r="C24" i="3"/>
  <c r="O24" i="3" s="1"/>
  <c r="N23" i="3"/>
  <c r="M23" i="3"/>
  <c r="L23" i="3"/>
  <c r="K23" i="3"/>
  <c r="J23" i="3"/>
  <c r="I23" i="3"/>
  <c r="H23" i="3"/>
  <c r="G23" i="3"/>
  <c r="F23" i="3"/>
  <c r="E23" i="3"/>
  <c r="D23" i="3"/>
  <c r="C23" i="3"/>
  <c r="O23" i="3" s="1"/>
  <c r="N22" i="3"/>
  <c r="M22" i="3"/>
  <c r="L22" i="3"/>
  <c r="K22" i="3"/>
  <c r="J22" i="3"/>
  <c r="I22" i="3"/>
  <c r="H22" i="3"/>
  <c r="G22" i="3"/>
  <c r="F22" i="3"/>
  <c r="E22" i="3"/>
  <c r="D22" i="3"/>
  <c r="C22" i="3"/>
  <c r="O22" i="3" s="1"/>
  <c r="N21" i="3"/>
  <c r="M21" i="3"/>
  <c r="L21" i="3"/>
  <c r="K21" i="3"/>
  <c r="J21" i="3"/>
  <c r="I21" i="3"/>
  <c r="H21" i="3"/>
  <c r="G21" i="3"/>
  <c r="F21" i="3"/>
  <c r="E21" i="3"/>
  <c r="D21" i="3"/>
  <c r="C21" i="3"/>
  <c r="O21" i="3" s="1"/>
  <c r="N20" i="3"/>
  <c r="M20" i="3"/>
  <c r="L20" i="3"/>
  <c r="K20" i="3"/>
  <c r="J20" i="3"/>
  <c r="I20" i="3"/>
  <c r="H20" i="3"/>
  <c r="G20" i="3"/>
  <c r="F20" i="3"/>
  <c r="E20" i="3"/>
  <c r="D20" i="3"/>
  <c r="C20" i="3"/>
  <c r="O20" i="3" s="1"/>
  <c r="N19" i="3"/>
  <c r="M19" i="3"/>
  <c r="L19" i="3"/>
  <c r="K19" i="3"/>
  <c r="J19" i="3"/>
  <c r="I19" i="3"/>
  <c r="H19" i="3"/>
  <c r="G19" i="3"/>
  <c r="F19" i="3"/>
  <c r="E19" i="3"/>
  <c r="D19" i="3"/>
  <c r="C19" i="3"/>
  <c r="O19" i="3" s="1"/>
  <c r="N18" i="3"/>
  <c r="M18" i="3"/>
  <c r="L18" i="3"/>
  <c r="K18" i="3"/>
  <c r="J18" i="3"/>
  <c r="I18" i="3"/>
  <c r="H18" i="3"/>
  <c r="G18" i="3"/>
  <c r="F18" i="3"/>
  <c r="E18" i="3"/>
  <c r="D18" i="3"/>
  <c r="C18" i="3"/>
  <c r="O18" i="3" s="1"/>
  <c r="N17" i="3"/>
  <c r="M17" i="3"/>
  <c r="L17" i="3"/>
  <c r="K17" i="3"/>
  <c r="J17" i="3"/>
  <c r="I17" i="3"/>
  <c r="H17" i="3"/>
  <c r="G17" i="3"/>
  <c r="F17" i="3"/>
  <c r="E17" i="3"/>
  <c r="D17" i="3"/>
  <c r="C17" i="3"/>
  <c r="O17" i="3" s="1"/>
  <c r="N16" i="3"/>
  <c r="M16" i="3"/>
  <c r="L16" i="3"/>
  <c r="K16" i="3"/>
  <c r="J16" i="3"/>
  <c r="I16" i="3"/>
  <c r="H16" i="3"/>
  <c r="G16" i="3"/>
  <c r="F16" i="3"/>
  <c r="E16" i="3"/>
  <c r="D16" i="3"/>
  <c r="C16" i="3"/>
  <c r="O16" i="3" s="1"/>
  <c r="N15" i="3"/>
  <c r="M15" i="3"/>
  <c r="L15" i="3"/>
  <c r="K15" i="3"/>
  <c r="J15" i="3"/>
  <c r="I15" i="3"/>
  <c r="H15" i="3"/>
  <c r="G15" i="3"/>
  <c r="F15" i="3"/>
  <c r="E15" i="3"/>
  <c r="D15" i="3"/>
  <c r="C15" i="3"/>
  <c r="O15" i="3" s="1"/>
  <c r="N14" i="3"/>
  <c r="M14" i="3"/>
  <c r="L14" i="3"/>
  <c r="K14" i="3"/>
  <c r="J14" i="3"/>
  <c r="I14" i="3"/>
  <c r="H14" i="3"/>
  <c r="G14" i="3"/>
  <c r="F14" i="3"/>
  <c r="E14" i="3"/>
  <c r="D14" i="3"/>
  <c r="C14" i="3"/>
  <c r="O14" i="3" s="1"/>
  <c r="N13" i="3"/>
  <c r="M13" i="3"/>
  <c r="L13" i="3"/>
  <c r="K13" i="3"/>
  <c r="J13" i="3"/>
  <c r="I13" i="3"/>
  <c r="H13" i="3"/>
  <c r="G13" i="3"/>
  <c r="F13" i="3"/>
  <c r="E13" i="3"/>
  <c r="D13" i="3"/>
  <c r="C13" i="3"/>
  <c r="O13" i="3" s="1"/>
  <c r="N12" i="3"/>
  <c r="M12" i="3"/>
  <c r="L12" i="3"/>
  <c r="K12" i="3"/>
  <c r="J12" i="3"/>
  <c r="I12" i="3"/>
  <c r="H12" i="3"/>
  <c r="G12" i="3"/>
  <c r="F12" i="3"/>
  <c r="E12" i="3"/>
  <c r="D12" i="3"/>
  <c r="C12" i="3"/>
  <c r="O12" i="3" s="1"/>
  <c r="N11" i="3"/>
  <c r="M11" i="3"/>
  <c r="L11" i="3"/>
  <c r="K11" i="3"/>
  <c r="J11" i="3"/>
  <c r="I11" i="3"/>
  <c r="H11" i="3"/>
  <c r="G11" i="3"/>
  <c r="F11" i="3"/>
  <c r="E11" i="3"/>
  <c r="D11" i="3"/>
  <c r="C11" i="3"/>
  <c r="O11" i="3" s="1"/>
  <c r="N10" i="3"/>
  <c r="M10" i="3"/>
  <c r="L10" i="3"/>
  <c r="K10" i="3"/>
  <c r="J10" i="3"/>
  <c r="I10" i="3"/>
  <c r="H10" i="3"/>
  <c r="G10" i="3"/>
  <c r="F10" i="3"/>
  <c r="E10" i="3"/>
  <c r="D10" i="3"/>
  <c r="C10" i="3"/>
  <c r="O10" i="3" s="1"/>
  <c r="N9" i="3"/>
  <c r="M9" i="3"/>
  <c r="L9" i="3"/>
  <c r="K9" i="3"/>
  <c r="J9" i="3"/>
  <c r="I9" i="3"/>
  <c r="H9" i="3"/>
  <c r="G9" i="3"/>
  <c r="F9" i="3"/>
  <c r="E9" i="3"/>
  <c r="D9" i="3"/>
  <c r="C9" i="3"/>
  <c r="O9" i="3" s="1"/>
  <c r="N8" i="3"/>
  <c r="M8" i="3"/>
  <c r="L8" i="3"/>
  <c r="K8" i="3"/>
  <c r="J8" i="3"/>
  <c r="I8" i="3"/>
  <c r="H8" i="3"/>
  <c r="G8" i="3"/>
  <c r="F8" i="3"/>
  <c r="E8" i="3"/>
  <c r="D8" i="3"/>
  <c r="C8" i="3"/>
  <c r="O8" i="3" s="1"/>
  <c r="N7" i="3"/>
  <c r="M7" i="3"/>
  <c r="L7" i="3"/>
  <c r="L34" i="3" s="1"/>
  <c r="K7" i="3"/>
  <c r="J7" i="3"/>
  <c r="I7" i="3"/>
  <c r="H7" i="3"/>
  <c r="G7" i="3"/>
  <c r="F7" i="3"/>
  <c r="E7" i="3"/>
  <c r="D7" i="3"/>
  <c r="C7" i="3"/>
  <c r="O7" i="3" s="1"/>
  <c r="N6" i="3"/>
  <c r="M6" i="3"/>
  <c r="M33" i="3" s="1"/>
  <c r="L6" i="3"/>
  <c r="K6" i="3"/>
  <c r="J6" i="3"/>
  <c r="I6" i="3"/>
  <c r="H6" i="3"/>
  <c r="G6" i="3"/>
  <c r="F6" i="3"/>
  <c r="E6" i="3"/>
  <c r="D6" i="3"/>
  <c r="C6" i="3"/>
  <c r="O6" i="3" s="1"/>
  <c r="N5" i="3"/>
  <c r="M5" i="3"/>
  <c r="L5" i="3"/>
  <c r="K5" i="3"/>
  <c r="J5" i="3"/>
  <c r="I5" i="3"/>
  <c r="H5" i="3"/>
  <c r="G5" i="3"/>
  <c r="F5" i="3"/>
  <c r="E5" i="3"/>
  <c r="D5" i="3"/>
  <c r="C5" i="3"/>
  <c r="O5" i="3" s="1"/>
  <c r="N4" i="3"/>
  <c r="M4" i="3"/>
  <c r="L4" i="3"/>
  <c r="K4" i="3"/>
  <c r="J4" i="3"/>
  <c r="I4" i="3"/>
  <c r="H4" i="3"/>
  <c r="G4" i="3"/>
  <c r="F4" i="3"/>
  <c r="E4" i="3"/>
  <c r="D4" i="3"/>
  <c r="C4" i="3"/>
  <c r="C33" i="3" s="1"/>
  <c r="N3" i="3"/>
  <c r="M3" i="3"/>
  <c r="L3" i="3"/>
  <c r="K3" i="3"/>
  <c r="J3" i="3"/>
  <c r="I3" i="3"/>
  <c r="H3" i="3"/>
  <c r="G3" i="3"/>
  <c r="F3" i="3"/>
  <c r="E3" i="3"/>
  <c r="D3" i="3"/>
  <c r="C3" i="3"/>
  <c r="O3" i="3" s="1"/>
  <c r="N2" i="3"/>
  <c r="M2" i="3"/>
  <c r="L2" i="3"/>
  <c r="K2" i="3"/>
  <c r="J2" i="3"/>
  <c r="I2" i="3"/>
  <c r="I34" i="3" s="1"/>
  <c r="H2" i="3"/>
  <c r="H34" i="3" s="1"/>
  <c r="G2" i="3"/>
  <c r="G34" i="3" s="1"/>
  <c r="F2" i="3"/>
  <c r="F34" i="3" s="1"/>
  <c r="E2" i="3"/>
  <c r="E34" i="3" s="1"/>
  <c r="D2" i="3"/>
  <c r="D34" i="3" s="1"/>
  <c r="C2" i="3"/>
  <c r="O2" i="3" s="1"/>
  <c r="H1" i="3"/>
  <c r="G1" i="3"/>
  <c r="F1" i="3"/>
  <c r="E1" i="3"/>
  <c r="D1" i="3"/>
  <c r="C1" i="3"/>
  <c r="G32" i="2" a="1"/>
  <c r="G32" i="2"/>
  <c r="F32" i="2" a="1"/>
  <c r="F32" i="2"/>
  <c r="E32" i="2" a="1"/>
  <c r="E32" i="2"/>
  <c r="D32" i="2" a="1"/>
  <c r="D32" i="2"/>
  <c r="C32" i="2" a="1"/>
  <c r="C32" i="2" s="1"/>
  <c r="B32" i="2"/>
  <c r="G31" i="2" a="1"/>
  <c r="G31" i="2"/>
  <c r="F31" i="2" a="1"/>
  <c r="F31" i="2"/>
  <c r="E31" i="2" a="1"/>
  <c r="E31" i="2" s="1"/>
  <c r="D31" i="2" a="1"/>
  <c r="D31" i="2" s="1"/>
  <c r="C31" i="2" a="1"/>
  <c r="C31" i="2"/>
  <c r="B31" i="2"/>
  <c r="G30" i="2" a="1"/>
  <c r="G30" i="2"/>
  <c r="F30" i="2" a="1"/>
  <c r="F30" i="2"/>
  <c r="E30" i="2" a="1"/>
  <c r="E30" i="2"/>
  <c r="D30" i="2" a="1"/>
  <c r="D30" i="2"/>
  <c r="C30" i="2" a="1"/>
  <c r="C30" i="2"/>
  <c r="B30" i="2"/>
  <c r="G29" i="2" a="1"/>
  <c r="G29" i="2"/>
  <c r="F29" i="2" a="1"/>
  <c r="F29" i="2"/>
  <c r="E29" i="2" a="1"/>
  <c r="E29" i="2"/>
  <c r="D29" i="2" a="1"/>
  <c r="D29" i="2" s="1"/>
  <c r="C29" i="2" a="1"/>
  <c r="C29" i="2" s="1"/>
  <c r="B29" i="2"/>
  <c r="G28" i="2" a="1"/>
  <c r="G28" i="2" s="1"/>
  <c r="F28" i="2" a="1"/>
  <c r="F28" i="2"/>
  <c r="E28" i="2" a="1"/>
  <c r="E28" i="2"/>
  <c r="D28" i="2" a="1"/>
  <c r="D28" i="2"/>
  <c r="C28" i="2" a="1"/>
  <c r="C28" i="2"/>
  <c r="B28" i="2"/>
  <c r="G27" i="2" a="1"/>
  <c r="G27" i="2"/>
  <c r="F27" i="2" a="1"/>
  <c r="F27" i="2"/>
  <c r="E27" i="2" a="1"/>
  <c r="E27" i="2"/>
  <c r="D27" i="2" a="1"/>
  <c r="D27" i="2" s="1"/>
  <c r="C27" i="2" a="1"/>
  <c r="C27" i="2" s="1"/>
  <c r="B27" i="2"/>
  <c r="G26" i="2" a="1"/>
  <c r="G26" i="2"/>
  <c r="F26" i="2" a="1"/>
  <c r="F26" i="2" s="1"/>
  <c r="E26" i="2" a="1"/>
  <c r="E26" i="2"/>
  <c r="D26" i="2" a="1"/>
  <c r="D26" i="2"/>
  <c r="C26" i="2" a="1"/>
  <c r="C26" i="2"/>
  <c r="B26" i="2"/>
  <c r="G25" i="2" a="1"/>
  <c r="G25" i="2" s="1"/>
  <c r="F25" i="2" a="1"/>
  <c r="F25" i="2"/>
  <c r="E25" i="2" a="1"/>
  <c r="E25" i="2"/>
  <c r="D25" i="2" a="1"/>
  <c r="D25" i="2"/>
  <c r="C25" i="2" a="1"/>
  <c r="C25" i="2"/>
  <c r="B25" i="2"/>
  <c r="G24" i="2" a="1"/>
  <c r="G24" i="2"/>
  <c r="F24" i="2" a="1"/>
  <c r="F24" i="2"/>
  <c r="E24" i="2" a="1"/>
  <c r="E24" i="2" s="1"/>
  <c r="D24" i="2" a="1"/>
  <c r="D24" i="2"/>
  <c r="C24" i="2" a="1"/>
  <c r="C24" i="2"/>
  <c r="B24" i="2"/>
  <c r="G23" i="2" a="1"/>
  <c r="G23" i="2" s="1"/>
  <c r="F23" i="2" a="1"/>
  <c r="F23" i="2" s="1"/>
  <c r="E23" i="2" a="1"/>
  <c r="E23" i="2"/>
  <c r="D23" i="2" a="1"/>
  <c r="D23" i="2"/>
  <c r="C23" i="2" a="1"/>
  <c r="C23" i="2"/>
  <c r="B23" i="2"/>
  <c r="G22" i="2" a="1"/>
  <c r="G22" i="2"/>
  <c r="F22" i="2" a="1"/>
  <c r="F22" i="2"/>
  <c r="E22" i="2" a="1"/>
  <c r="E22" i="2"/>
  <c r="D22" i="2" a="1"/>
  <c r="D22" i="2" s="1"/>
  <c r="C22" i="2" a="1"/>
  <c r="C22" i="2"/>
  <c r="B22" i="2"/>
  <c r="G21" i="2" a="1"/>
  <c r="G21" i="2"/>
  <c r="F21" i="2" a="1"/>
  <c r="F21" i="2" s="1"/>
  <c r="E21" i="2" a="1"/>
  <c r="E21" i="2" s="1"/>
  <c r="D21" i="2" a="1"/>
  <c r="D21" i="2"/>
  <c r="C21" i="2" a="1"/>
  <c r="C21" i="2"/>
  <c r="B21" i="2"/>
  <c r="G20" i="2" a="1"/>
  <c r="G20" i="2"/>
  <c r="F20" i="2" a="1"/>
  <c r="F20" i="2"/>
  <c r="E20" i="2" a="1"/>
  <c r="E20" i="2"/>
  <c r="D20" i="2" a="1"/>
  <c r="D20" i="2"/>
  <c r="C20" i="2" a="1"/>
  <c r="C20" i="2" s="1"/>
  <c r="B20" i="2"/>
  <c r="M17" i="2"/>
  <c r="I17" i="2"/>
  <c r="M16" i="2"/>
  <c r="L16" i="2"/>
  <c r="K16" i="2"/>
  <c r="J16" i="2"/>
  <c r="I16" i="2"/>
  <c r="G16" i="2" a="1"/>
  <c r="G16" i="2"/>
  <c r="F16" i="2" a="1"/>
  <c r="F16" i="2" s="1"/>
  <c r="E16" i="2" a="1"/>
  <c r="E16" i="2"/>
  <c r="D16" i="2" a="1"/>
  <c r="D16" i="2"/>
  <c r="C16" i="2" a="1"/>
  <c r="C16" i="2"/>
  <c r="B16" i="2"/>
  <c r="M15" i="2"/>
  <c r="L15" i="2"/>
  <c r="K15" i="2"/>
  <c r="J15" i="2"/>
  <c r="I15" i="2"/>
  <c r="G15" i="2" a="1"/>
  <c r="G15" i="2"/>
  <c r="F15" i="2" a="1"/>
  <c r="F15" i="2"/>
  <c r="E15" i="2" a="1"/>
  <c r="E15" i="2"/>
  <c r="D15" i="2" a="1"/>
  <c r="D15" i="2"/>
  <c r="C15" i="2" a="1"/>
  <c r="C15" i="2"/>
  <c r="B15" i="2"/>
  <c r="M14" i="2"/>
  <c r="L14" i="2"/>
  <c r="K14" i="2"/>
  <c r="J14" i="2"/>
  <c r="I14" i="2"/>
  <c r="G14" i="2" a="1"/>
  <c r="G14" i="2"/>
  <c r="F14" i="2" a="1"/>
  <c r="F14" i="2"/>
  <c r="E14" i="2" a="1"/>
  <c r="E14" i="2"/>
  <c r="D14" i="2" a="1"/>
  <c r="D14" i="2" s="1"/>
  <c r="C14" i="2" a="1"/>
  <c r="C14" i="2"/>
  <c r="B14" i="2"/>
  <c r="M13" i="2"/>
  <c r="L13" i="2"/>
  <c r="K13" i="2"/>
  <c r="J13" i="2"/>
  <c r="I13" i="2"/>
  <c r="G13" i="2" a="1"/>
  <c r="G13" i="2"/>
  <c r="F13" i="2" a="1"/>
  <c r="F13" i="2" s="1"/>
  <c r="E13" i="2" a="1"/>
  <c r="E13" i="2"/>
  <c r="D13" i="2" a="1"/>
  <c r="D13" i="2"/>
  <c r="C13" i="2" a="1"/>
  <c r="C13" i="2"/>
  <c r="B13" i="2"/>
  <c r="M12" i="2"/>
  <c r="L12" i="2"/>
  <c r="K12" i="2"/>
  <c r="J12" i="2"/>
  <c r="I12" i="2"/>
  <c r="G12" i="2" a="1"/>
  <c r="G12" i="2"/>
  <c r="F12" i="2" a="1"/>
  <c r="F12" i="2"/>
  <c r="E12" i="2" a="1"/>
  <c r="E12" i="2"/>
  <c r="D12" i="2" a="1"/>
  <c r="D12" i="2"/>
  <c r="C12" i="2" a="1"/>
  <c r="C12" i="2"/>
  <c r="B12" i="2"/>
  <c r="M11" i="2"/>
  <c r="L11" i="2"/>
  <c r="K11" i="2"/>
  <c r="J11" i="2"/>
  <c r="I11" i="2"/>
  <c r="G11" i="2" a="1"/>
  <c r="G11" i="2"/>
  <c r="F11" i="2" a="1"/>
  <c r="F11" i="2"/>
  <c r="E11" i="2" a="1"/>
  <c r="E11" i="2"/>
  <c r="D11" i="2" a="1"/>
  <c r="D11" i="2" s="1"/>
  <c r="C11" i="2" a="1"/>
  <c r="C11" i="2"/>
  <c r="B11" i="2"/>
  <c r="M10" i="2"/>
  <c r="L10" i="2"/>
  <c r="K10" i="2"/>
  <c r="J10" i="2"/>
  <c r="I10" i="2"/>
  <c r="G10" i="2" a="1"/>
  <c r="G10" i="2"/>
  <c r="F10" i="2" a="1"/>
  <c r="F10" i="2" s="1"/>
  <c r="E10" i="2" a="1"/>
  <c r="E10" i="2"/>
  <c r="D10" i="2" a="1"/>
  <c r="D10" i="2"/>
  <c r="C10" i="2" a="1"/>
  <c r="C10" i="2"/>
  <c r="B10" i="2"/>
  <c r="M9" i="2"/>
  <c r="L9" i="2"/>
  <c r="K9" i="2"/>
  <c r="J9" i="2"/>
  <c r="I9" i="2"/>
  <c r="G9" i="2" a="1"/>
  <c r="G9" i="2"/>
  <c r="F9" i="2" a="1"/>
  <c r="F9" i="2"/>
  <c r="E9" i="2" a="1"/>
  <c r="E9" i="2"/>
  <c r="D9" i="2" a="1"/>
  <c r="D9" i="2"/>
  <c r="C9" i="2" a="1"/>
  <c r="C9" i="2"/>
  <c r="B9" i="2"/>
  <c r="N8" i="2"/>
  <c r="M8" i="2"/>
  <c r="L8" i="2"/>
  <c r="K8" i="2"/>
  <c r="J8" i="2"/>
  <c r="I8" i="2"/>
  <c r="G8" i="2" a="1"/>
  <c r="G8" i="2" s="1"/>
  <c r="F8" i="2" a="1"/>
  <c r="F8" i="2"/>
  <c r="E8" i="2" a="1"/>
  <c r="E8" i="2"/>
  <c r="D8" i="2" a="1"/>
  <c r="D8" i="2"/>
  <c r="C8" i="2" a="1"/>
  <c r="C8" i="2"/>
  <c r="B8" i="2"/>
  <c r="N7" i="2"/>
  <c r="M7" i="2"/>
  <c r="L7" i="2"/>
  <c r="K7" i="2"/>
  <c r="J7" i="2"/>
  <c r="I7" i="2"/>
  <c r="G7" i="2" a="1"/>
  <c r="G7" i="2" s="1"/>
  <c r="F7" i="2" a="1"/>
  <c r="F7" i="2"/>
  <c r="E7" i="2" a="1"/>
  <c r="E7" i="2"/>
  <c r="D7" i="2" a="1"/>
  <c r="D7" i="2"/>
  <c r="C7" i="2" a="1"/>
  <c r="C7" i="2"/>
  <c r="B7" i="2"/>
  <c r="N6" i="2"/>
  <c r="M6" i="2"/>
  <c r="L6" i="2"/>
  <c r="K6" i="2"/>
  <c r="J6" i="2"/>
  <c r="I6" i="2"/>
  <c r="G6" i="2" a="1"/>
  <c r="G6" i="2"/>
  <c r="F6" i="2" a="1"/>
  <c r="F6" i="2" s="1"/>
  <c r="E6" i="2" a="1"/>
  <c r="E6" i="2"/>
  <c r="D6" i="2" a="1"/>
  <c r="D6" i="2"/>
  <c r="C6" i="2" a="1"/>
  <c r="C6" i="2"/>
  <c r="B6" i="2"/>
  <c r="N5" i="2"/>
  <c r="M5" i="2"/>
  <c r="L5" i="2"/>
  <c r="K5" i="2"/>
  <c r="J5" i="2"/>
  <c r="I5" i="2"/>
  <c r="G5" i="2" a="1"/>
  <c r="G5" i="2"/>
  <c r="F5" i="2" a="1"/>
  <c r="F5" i="2" s="1"/>
  <c r="E5" i="2" a="1"/>
  <c r="E5" i="2"/>
  <c r="D5" i="2" a="1"/>
  <c r="D5" i="2"/>
  <c r="C5" i="2" a="1"/>
  <c r="C5" i="2"/>
  <c r="B5" i="2"/>
  <c r="N4" i="2"/>
  <c r="M4" i="2"/>
  <c r="L4" i="2"/>
  <c r="K4" i="2"/>
  <c r="J4" i="2"/>
  <c r="K34" i="3" l="1"/>
  <c r="L33" i="3"/>
  <c r="M34" i="3"/>
  <c r="D33" i="3"/>
  <c r="O31" i="3"/>
  <c r="E33" i="3"/>
  <c r="K33" i="3"/>
  <c r="F33" i="3"/>
  <c r="O32" i="3"/>
  <c r="C34" i="3"/>
  <c r="G33" i="3"/>
  <c r="O4" i="3"/>
  <c r="H33" i="3"/>
  <c r="I33" i="3"/>
</calcChain>
</file>

<file path=xl/sharedStrings.xml><?xml version="1.0" encoding="utf-8"?>
<sst xmlns="http://schemas.openxmlformats.org/spreadsheetml/2006/main" count="813" uniqueCount="172">
  <si>
    <t xml:space="preserve"> </t>
  </si>
  <si>
    <t>F</t>
  </si>
  <si>
    <t>I LIVELLO CORSI</t>
  </si>
  <si>
    <t>ORARIO DOCENTI</t>
  </si>
  <si>
    <t>SEDE DI RHO - ORARIO DAL 3 NOVEMBRE 2026</t>
  </si>
  <si>
    <t>AQUILA</t>
  </si>
  <si>
    <t>GIURAZZI</t>
  </si>
  <si>
    <t>ROCCO</t>
  </si>
  <si>
    <t>IGNACCOLO</t>
  </si>
  <si>
    <t>CELI</t>
  </si>
  <si>
    <t>PEZONE</t>
  </si>
  <si>
    <t>PARRINO</t>
  </si>
  <si>
    <t>VALFRE'</t>
  </si>
  <si>
    <t>BRANDINO</t>
  </si>
  <si>
    <t>CIELO</t>
  </si>
  <si>
    <t>LPPF</t>
  </si>
  <si>
    <t>ABBADESSA</t>
  </si>
  <si>
    <t>SCHIFANO</t>
  </si>
  <si>
    <t>FREYRIE</t>
  </si>
  <si>
    <t>FONTANA</t>
  </si>
  <si>
    <t>FERRANTE</t>
  </si>
  <si>
    <t>MERONI</t>
  </si>
  <si>
    <t>RANGHETTI</t>
  </si>
  <si>
    <t>LUN</t>
  </si>
  <si>
    <t>TOTALE 
CORSO</t>
  </si>
  <si>
    <t>ZIMMITTI</t>
  </si>
  <si>
    <t>g</t>
  </si>
  <si>
    <t>MAR</t>
  </si>
  <si>
    <t>MER</t>
  </si>
  <si>
    <t>GIO</t>
  </si>
  <si>
    <t>VEN</t>
  </si>
  <si>
    <t>COSENZA</t>
  </si>
  <si>
    <t>LUNEDI'</t>
  </si>
  <si>
    <t>08:00-09:00</t>
  </si>
  <si>
    <t>LPPA</t>
  </si>
  <si>
    <t>09:00-10:00</t>
  </si>
  <si>
    <t>RPPB</t>
  </si>
  <si>
    <t>RPPA</t>
  </si>
  <si>
    <t>B1</t>
  </si>
  <si>
    <t>10:00-11:00</t>
  </si>
  <si>
    <t>RA1A</t>
  </si>
  <si>
    <t>RA2A</t>
  </si>
  <si>
    <t>RA1B</t>
  </si>
  <si>
    <t>11:00-12:00</t>
  </si>
  <si>
    <t>POT</t>
  </si>
  <si>
    <t>12:00-13:00</t>
  </si>
  <si>
    <t>D/A</t>
  </si>
  <si>
    <t>STAFF*</t>
  </si>
  <si>
    <t>RA1C</t>
  </si>
  <si>
    <t>13:00-14:00</t>
  </si>
  <si>
    <t>14:00-15:00</t>
  </si>
  <si>
    <t>RPPD</t>
  </si>
  <si>
    <t>RA2C</t>
  </si>
  <si>
    <t>15:00-16:00</t>
  </si>
  <si>
    <t>RA0A</t>
  </si>
  <si>
    <t>16:00-17:00</t>
  </si>
  <si>
    <t>17:00-18-00</t>
  </si>
  <si>
    <t>RPPC</t>
  </si>
  <si>
    <t>P</t>
  </si>
  <si>
    <t>18:00-19:00</t>
  </si>
  <si>
    <t>RA2D</t>
  </si>
  <si>
    <t>RA2E</t>
  </si>
  <si>
    <t>19:00-20:00</t>
  </si>
  <si>
    <t>20:00-21:00</t>
  </si>
  <si>
    <t>08:30-09:30</t>
  </si>
  <si>
    <t>LPPB</t>
  </si>
  <si>
    <t>MARTEDI'</t>
  </si>
  <si>
    <t>DISPOSIZIONE/ACCOGLIENZA</t>
  </si>
  <si>
    <t>RA2F</t>
  </si>
  <si>
    <t>C</t>
  </si>
  <si>
    <t>COORDINAMENTO</t>
  </si>
  <si>
    <t>PROGRAMMAZIONE</t>
  </si>
  <si>
    <t>LPPC</t>
  </si>
  <si>
    <t>RSPA</t>
  </si>
  <si>
    <t>PERCORSI DI PRIMO LIVELLO</t>
  </si>
  <si>
    <t>B2</t>
  </si>
  <si>
    <t>RA1D</t>
  </si>
  <si>
    <t>1 PERIODO MATTINA</t>
  </si>
  <si>
    <t>LPPD</t>
  </si>
  <si>
    <t>1 PERIODO SERA</t>
  </si>
  <si>
    <t>MERCOLEDI'</t>
  </si>
  <si>
    <t>SA1A</t>
  </si>
  <si>
    <t>L2A</t>
  </si>
  <si>
    <t>POTENZIAMENTO PERCORSI 
DI PRIMO LIVELLO (200 ore)</t>
  </si>
  <si>
    <t>RA2B</t>
  </si>
  <si>
    <t>R/P</t>
  </si>
  <si>
    <t>RECUPERO-POTENZIAMENTO</t>
  </si>
  <si>
    <t>SA2A</t>
  </si>
  <si>
    <t>PERCORSI DI ALFABETIZZAZIONE</t>
  </si>
  <si>
    <t>A0</t>
  </si>
  <si>
    <t>PRE-A1</t>
  </si>
  <si>
    <t>A1</t>
  </si>
  <si>
    <t>A2</t>
  </si>
  <si>
    <t>CRRPC</t>
  </si>
  <si>
    <t>Terr</t>
  </si>
  <si>
    <t>TERRITORIO</t>
  </si>
  <si>
    <t>LPPE</t>
  </si>
  <si>
    <t>09:30-10:30</t>
  </si>
  <si>
    <t>BO</t>
  </si>
  <si>
    <t>GIOVEDI'</t>
  </si>
  <si>
    <t>PERCORSI DI AMPLIAMENTO</t>
  </si>
  <si>
    <t>INF</t>
  </si>
  <si>
    <t>INFORMATICA</t>
  </si>
  <si>
    <t xml:space="preserve">CORSO LIVELLO B1
</t>
  </si>
  <si>
    <t>ING</t>
  </si>
  <si>
    <t>AMPLIAMENTO LINGUISTICO (INGLESE)</t>
  </si>
  <si>
    <t>POTENZIAMENTO</t>
  </si>
  <si>
    <t>WR</t>
  </si>
  <si>
    <t>WAITING ROOM</t>
  </si>
  <si>
    <t>GA</t>
  </si>
  <si>
    <t>NUOVI GRUPPI ALFA</t>
  </si>
  <si>
    <t>VENERDI'</t>
  </si>
  <si>
    <t>LA1A</t>
  </si>
  <si>
    <t>RB1C</t>
  </si>
  <si>
    <t>p</t>
  </si>
  <si>
    <t>10:30-11:30</t>
  </si>
  <si>
    <t>* Le ore di lavoro staff organizzativo possono subire modifiche in base alle esigenze dell'Istituto.</t>
  </si>
  <si>
    <t xml:space="preserve">Documento informatico ai sensi del D.L. 82/2005 e aggiornato al D.L. 217/2017 art 1.comma 1 lettera P </t>
  </si>
  <si>
    <t>LA1B</t>
  </si>
  <si>
    <t>IL D.S. prof. LUIGI AMBROSI</t>
  </si>
  <si>
    <t>LA1C</t>
  </si>
  <si>
    <t>LA1D</t>
  </si>
  <si>
    <t>11:30-12:30</t>
  </si>
  <si>
    <t>LA1F</t>
  </si>
  <si>
    <t>LA1E</t>
  </si>
  <si>
    <t>LA2A</t>
  </si>
  <si>
    <t>12:30-13:30</t>
  </si>
  <si>
    <t>LA2B</t>
  </si>
  <si>
    <t>LA2C</t>
  </si>
  <si>
    <t>13:30-14:30</t>
  </si>
  <si>
    <t>LA2D</t>
  </si>
  <si>
    <t>PIANO AULE SEDE DI RHO A.S. 2021-2022</t>
  </si>
  <si>
    <t>LA0A</t>
  </si>
  <si>
    <t>LA0B</t>
  </si>
  <si>
    <t>LA0C</t>
  </si>
  <si>
    <t>LA0D</t>
  </si>
  <si>
    <t>B1CM</t>
  </si>
  <si>
    <t>L2</t>
  </si>
  <si>
    <t>B1CP</t>
  </si>
  <si>
    <t>B1ST</t>
  </si>
  <si>
    <t>PROG</t>
  </si>
  <si>
    <t>B1CS</t>
  </si>
  <si>
    <t>PATENTE</t>
  </si>
  <si>
    <t>L 2 CORSI</t>
  </si>
  <si>
    <t>TOTALE 
DOCENTE</t>
  </si>
  <si>
    <t>TOTALE 
LEZIONI</t>
  </si>
  <si>
    <t>GALUPPO</t>
  </si>
  <si>
    <t>LOREFICE</t>
  </si>
  <si>
    <t>SCHIANCHI</t>
  </si>
  <si>
    <t>CALBI</t>
  </si>
  <si>
    <t>MAZZUCCHELLI</t>
  </si>
  <si>
    <t>MATEMATICA 2</t>
  </si>
  <si>
    <t>LANA</t>
  </si>
  <si>
    <t>L2B</t>
  </si>
  <si>
    <t>LB1M</t>
  </si>
  <si>
    <t>LB1S</t>
  </si>
  <si>
    <t>PIANO AULE SEDE DI RHO A.S. 2021/2022</t>
  </si>
  <si>
    <t>AULA 1</t>
  </si>
  <si>
    <t>AULA 2</t>
  </si>
  <si>
    <t>AULA 3</t>
  </si>
  <si>
    <t>AULA 4</t>
  </si>
  <si>
    <t>AULA 5</t>
  </si>
  <si>
    <t>AULA 6</t>
  </si>
  <si>
    <t>AULA5</t>
  </si>
  <si>
    <t>AULA6</t>
  </si>
  <si>
    <t>RA0B</t>
  </si>
  <si>
    <t>RA1E</t>
  </si>
  <si>
    <t>RA1F</t>
  </si>
  <si>
    <t>RA0C</t>
  </si>
  <si>
    <t>RANA</t>
  </si>
  <si>
    <t>RA2c</t>
  </si>
  <si>
    <t>RA2f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</si>
</sst>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sz val="8"/>
      <color theme="1"/>
      <name val="Arial"/>
    </font>
    <font>
      <sz val="3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8"/>
      <color theme="1"/>
      <name val="Arial"/>
    </font>
    <font>
      <sz val="10"/>
      <name val="Arial"/>
    </font>
    <font>
      <sz val="18"/>
      <color rgb="FF000000"/>
      <name val="Calibri"/>
    </font>
    <font>
      <sz val="8"/>
      <color theme="1"/>
      <name val="Calibri"/>
    </font>
    <font>
      <b/>
      <sz val="8"/>
      <color theme="1"/>
      <name val="Calibri"/>
    </font>
    <font>
      <sz val="24"/>
      <color rgb="FF000000"/>
      <name val="Calibri"/>
    </font>
    <font>
      <b/>
      <sz val="10"/>
      <color theme="1"/>
      <name val="Calibri"/>
    </font>
    <font>
      <b/>
      <sz val="8"/>
      <color rgb="FF000000"/>
      <name val="Arial"/>
    </font>
    <font>
      <sz val="8"/>
      <color rgb="FF000000"/>
      <name val="Calibri"/>
    </font>
    <font>
      <b/>
      <i/>
      <sz val="11"/>
      <color theme="1"/>
      <name val="Calibri"/>
    </font>
    <font>
      <sz val="11"/>
      <color theme="1"/>
      <name val="Calibri"/>
    </font>
    <font>
      <sz val="14"/>
      <color theme="1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Inconsolata"/>
    </font>
    <font>
      <b/>
      <sz val="18"/>
      <color theme="1"/>
      <name val="Arial"/>
    </font>
    <font>
      <b/>
      <sz val="11"/>
      <color theme="1"/>
      <name val="Arial"/>
    </font>
  </fonts>
  <fills count="26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  <fill>
      <patternFill patternType="solid">
        <fgColor rgb="FFD5A6BD"/>
        <bgColor rgb="FFD5A6B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FBBC04"/>
        <bgColor rgb="FFFBBC04"/>
      </patternFill>
    </fill>
    <fill>
      <patternFill patternType="solid">
        <fgColor rgb="FFFFFF90"/>
        <bgColor rgb="FFFFFF90"/>
      </patternFill>
    </fill>
    <fill>
      <patternFill patternType="solid">
        <fgColor rgb="FFFF0000"/>
        <bgColor rgb="FFFF0000"/>
      </patternFill>
    </fill>
    <fill>
      <patternFill patternType="solid">
        <fgColor rgb="FFFCE5CD"/>
        <bgColor rgb="FFFCE5CD"/>
      </patternFill>
    </fill>
    <fill>
      <patternFill patternType="solid">
        <fgColor rgb="FFB7E1CD"/>
        <bgColor rgb="FFB7E1CD"/>
      </patternFill>
    </fill>
    <fill>
      <patternFill patternType="solid">
        <fgColor rgb="FF93C47D"/>
        <bgColor rgb="FF93C47D"/>
      </patternFill>
    </fill>
    <fill>
      <patternFill patternType="solid">
        <fgColor theme="0"/>
        <bgColor theme="0"/>
      </patternFill>
    </fill>
    <fill>
      <patternFill patternType="solid">
        <fgColor rgb="FFEA4335"/>
        <bgColor rgb="FFEA4335"/>
      </patternFill>
    </fill>
    <fill>
      <patternFill patternType="solid">
        <fgColor rgb="FFDBB7E1"/>
        <bgColor rgb="FFDBB7E1"/>
      </patternFill>
    </fill>
    <fill>
      <patternFill patternType="solid">
        <fgColor rgb="FF5BDFE9"/>
        <bgColor rgb="FF5BDFE9"/>
      </patternFill>
    </fill>
    <fill>
      <patternFill patternType="solid">
        <fgColor rgb="FF6D9EEB"/>
        <bgColor rgb="FF6D9EEB"/>
      </patternFill>
    </fill>
    <fill>
      <patternFill patternType="solid">
        <fgColor rgb="FFFFC000"/>
        <bgColor rgb="FFFFC000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FFD966"/>
        <bgColor rgb="FFFFD966"/>
      </patternFill>
    </fill>
    <fill>
      <patternFill patternType="solid">
        <fgColor rgb="FFF3F3F3"/>
        <bgColor rgb="FFF3F3F3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ck">
        <color rgb="FF000000"/>
      </left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ck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</borders>
  <cellStyleXfs count="1">
    <xf numFmtId="0" fontId="0" fillId="0" borderId="0"/>
  </cellStyleXfs>
  <cellXfs count="21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textRotation="90"/>
    </xf>
    <xf numFmtId="0" fontId="3" fillId="3" borderId="4" xfId="0" applyFont="1" applyFill="1" applyBorder="1"/>
    <xf numFmtId="0" fontId="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4" borderId="6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5" borderId="1" xfId="0" applyFont="1" applyFill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9" fillId="8" borderId="14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9" fillId="14" borderId="1" xfId="0" applyFont="1" applyFill="1" applyBorder="1" applyAlignment="1">
      <alignment horizontal="center"/>
    </xf>
    <xf numFmtId="0" fontId="1" fillId="3" borderId="4" xfId="0" applyFont="1" applyFill="1" applyBorder="1"/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9" fillId="6" borderId="20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" fillId="0" borderId="25" xfId="0" applyFont="1" applyBorder="1"/>
    <xf numFmtId="0" fontId="5" fillId="3" borderId="26" xfId="0" applyFont="1" applyFill="1" applyBorder="1"/>
    <xf numFmtId="0" fontId="9" fillId="15" borderId="6" xfId="0" applyFont="1" applyFill="1" applyBorder="1" applyAlignment="1">
      <alignment horizontal="center"/>
    </xf>
    <xf numFmtId="0" fontId="5" fillId="0" borderId="27" xfId="0" applyFont="1" applyBorder="1"/>
    <xf numFmtId="0" fontId="9" fillId="9" borderId="14" xfId="0" applyFont="1" applyFill="1" applyBorder="1" applyAlignment="1">
      <alignment horizontal="center"/>
    </xf>
    <xf numFmtId="0" fontId="9" fillId="16" borderId="1" xfId="0" applyFont="1" applyFill="1" applyBorder="1" applyAlignment="1">
      <alignment horizontal="center"/>
    </xf>
    <xf numFmtId="0" fontId="5" fillId="0" borderId="0" xfId="0" applyFont="1"/>
    <xf numFmtId="0" fontId="8" fillId="17" borderId="14" xfId="0" applyFont="1" applyFill="1" applyBorder="1" applyAlignment="1">
      <alignment horizontal="center"/>
    </xf>
    <xf numFmtId="0" fontId="9" fillId="18" borderId="1" xfId="0" applyFont="1" applyFill="1" applyBorder="1" applyAlignment="1">
      <alignment horizontal="center"/>
    </xf>
    <xf numFmtId="0" fontId="9" fillId="18" borderId="20" xfId="0" applyFont="1" applyFill="1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/>
    </xf>
    <xf numFmtId="0" fontId="9" fillId="19" borderId="1" xfId="0" applyFont="1" applyFill="1" applyBorder="1" applyAlignment="1">
      <alignment horizontal="center"/>
    </xf>
    <xf numFmtId="0" fontId="9" fillId="20" borderId="1" xfId="0" applyFont="1" applyFill="1" applyBorder="1" applyAlignment="1">
      <alignment horizontal="center"/>
    </xf>
    <xf numFmtId="0" fontId="9" fillId="15" borderId="1" xfId="0" applyFont="1" applyFill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9" fillId="11" borderId="15" xfId="0" applyFont="1" applyFill="1" applyBorder="1" applyAlignment="1">
      <alignment horizontal="center"/>
    </xf>
    <xf numFmtId="0" fontId="9" fillId="9" borderId="15" xfId="0" applyFont="1" applyFill="1" applyBorder="1" applyAlignment="1">
      <alignment horizontal="center"/>
    </xf>
    <xf numFmtId="0" fontId="9" fillId="9" borderId="32" xfId="0" applyFont="1" applyFill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9" fillId="6" borderId="21" xfId="0" applyFont="1" applyFill="1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0" fontId="9" fillId="21" borderId="37" xfId="0" applyFont="1" applyFill="1" applyBorder="1" applyAlignment="1">
      <alignment horizontal="center"/>
    </xf>
    <xf numFmtId="0" fontId="8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9" fillId="22" borderId="1" xfId="0" applyFont="1" applyFill="1" applyBorder="1" applyAlignment="1">
      <alignment horizontal="center"/>
    </xf>
    <xf numFmtId="0" fontId="9" fillId="13" borderId="14" xfId="0" applyFont="1" applyFill="1" applyBorder="1" applyAlignment="1">
      <alignment horizontal="center"/>
    </xf>
    <xf numFmtId="0" fontId="9" fillId="23" borderId="1" xfId="0" applyFont="1" applyFill="1" applyBorder="1" applyAlignment="1">
      <alignment horizontal="center"/>
    </xf>
    <xf numFmtId="0" fontId="5" fillId="3" borderId="4" xfId="0" applyFont="1" applyFill="1" applyBorder="1"/>
    <xf numFmtId="0" fontId="9" fillId="16" borderId="14" xfId="0" applyFont="1" applyFill="1" applyBorder="1" applyAlignment="1">
      <alignment horizontal="center"/>
    </xf>
    <xf numFmtId="0" fontId="8" fillId="17" borderId="1" xfId="0" applyFont="1" applyFill="1" applyBorder="1" applyAlignment="1">
      <alignment horizontal="center"/>
    </xf>
    <xf numFmtId="0" fontId="8" fillId="16" borderId="4" xfId="0" applyFont="1" applyFill="1" applyBorder="1" applyAlignment="1">
      <alignment horizontal="left" vertical="center"/>
    </xf>
    <xf numFmtId="0" fontId="5" fillId="16" borderId="4" xfId="0" applyFont="1" applyFill="1" applyBorder="1"/>
    <xf numFmtId="0" fontId="9" fillId="16" borderId="4" xfId="0" applyFont="1" applyFill="1" applyBorder="1" applyAlignment="1">
      <alignment horizontal="center" vertical="center"/>
    </xf>
    <xf numFmtId="0" fontId="12" fillId="16" borderId="4" xfId="0" applyFont="1" applyFill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5" fillId="16" borderId="4" xfId="0" applyFont="1" applyFill="1" applyBorder="1" applyAlignment="1">
      <alignment vertical="center"/>
    </xf>
    <xf numFmtId="0" fontId="13" fillId="0" borderId="2" xfId="0" applyFont="1" applyBorder="1" applyAlignment="1">
      <alignment horizontal="left"/>
    </xf>
    <xf numFmtId="0" fontId="8" fillId="0" borderId="41" xfId="0" applyFont="1" applyBorder="1" applyAlignment="1">
      <alignment horizontal="center"/>
    </xf>
    <xf numFmtId="0" fontId="9" fillId="24" borderId="1" xfId="0" applyFont="1" applyFill="1" applyBorder="1" applyAlignment="1">
      <alignment horizontal="center"/>
    </xf>
    <xf numFmtId="0" fontId="9" fillId="13" borderId="15" xfId="0" applyFont="1" applyFill="1" applyBorder="1" applyAlignment="1">
      <alignment horizontal="center"/>
    </xf>
    <xf numFmtId="0" fontId="9" fillId="15" borderId="14" xfId="0" applyFont="1" applyFill="1" applyBorder="1" applyAlignment="1">
      <alignment horizontal="center"/>
    </xf>
    <xf numFmtId="0" fontId="9" fillId="15" borderId="15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13" fillId="0" borderId="18" xfId="0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" xfId="0" applyFont="1" applyBorder="1"/>
    <xf numFmtId="0" fontId="3" fillId="0" borderId="15" xfId="0" applyFont="1" applyBorder="1"/>
    <xf numFmtId="0" fontId="3" fillId="0" borderId="45" xfId="0" applyFont="1" applyBorder="1"/>
    <xf numFmtId="0" fontId="4" fillId="0" borderId="46" xfId="0" applyFont="1" applyBorder="1" applyAlignment="1">
      <alignment horizontal="center"/>
    </xf>
    <xf numFmtId="0" fontId="3" fillId="0" borderId="46" xfId="0" applyFont="1" applyBorder="1"/>
    <xf numFmtId="0" fontId="3" fillId="0" borderId="47" xfId="0" applyFont="1" applyBorder="1"/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8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" fillId="0" borderId="14" xfId="0" applyFont="1" applyBorder="1"/>
    <xf numFmtId="0" fontId="5" fillId="0" borderId="15" xfId="0" applyFont="1" applyBorder="1" applyAlignment="1">
      <alignment horizontal="center"/>
    </xf>
    <xf numFmtId="0" fontId="12" fillId="0" borderId="14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14" xfId="0" applyFont="1" applyBorder="1" applyAlignment="1">
      <alignment horizontal="left"/>
    </xf>
    <xf numFmtId="0" fontId="19" fillId="3" borderId="15" xfId="0" applyFont="1" applyFill="1" applyBorder="1"/>
    <xf numFmtId="0" fontId="5" fillId="0" borderId="14" xfId="0" applyFont="1" applyBorder="1"/>
    <xf numFmtId="0" fontId="1" fillId="0" borderId="1" xfId="0" applyFont="1" applyBorder="1"/>
    <xf numFmtId="0" fontId="1" fillId="0" borderId="15" xfId="0" applyFont="1" applyBorder="1"/>
    <xf numFmtId="0" fontId="20" fillId="0" borderId="0" xfId="0" applyFont="1"/>
    <xf numFmtId="0" fontId="21" fillId="0" borderId="0" xfId="0" applyFont="1"/>
    <xf numFmtId="0" fontId="4" fillId="0" borderId="0" xfId="0" applyFont="1"/>
    <xf numFmtId="0" fontId="3" fillId="0" borderId="55" xfId="0" applyFont="1" applyBorder="1"/>
    <xf numFmtId="0" fontId="3" fillId="0" borderId="56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12" fillId="0" borderId="19" xfId="0" applyFont="1" applyBorder="1" applyAlignment="1">
      <alignment horizontal="left"/>
    </xf>
    <xf numFmtId="0" fontId="18" fillId="0" borderId="20" xfId="0" applyFont="1" applyBorder="1" applyAlignment="1">
      <alignment horizontal="left"/>
    </xf>
    <xf numFmtId="0" fontId="3" fillId="0" borderId="35" xfId="0" applyFont="1" applyBorder="1"/>
    <xf numFmtId="0" fontId="18" fillId="0" borderId="21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0" fontId="19" fillId="3" borderId="21" xfId="0" applyFont="1" applyFill="1" applyBorder="1"/>
    <xf numFmtId="0" fontId="5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9" fillId="3" borderId="4" xfId="0" applyFont="1" applyFill="1" applyBorder="1"/>
    <xf numFmtId="0" fontId="11" fillId="0" borderId="28" xfId="0" applyFont="1" applyBorder="1"/>
    <xf numFmtId="0" fontId="6" fillId="0" borderId="29" xfId="0" applyFont="1" applyBorder="1"/>
    <xf numFmtId="0" fontId="10" fillId="2" borderId="8" xfId="0" applyFont="1" applyFill="1" applyBorder="1" applyAlignment="1">
      <alignment horizontal="center" vertical="center" textRotation="90"/>
    </xf>
    <xf numFmtId="0" fontId="6" fillId="0" borderId="13" xfId="0" applyFont="1" applyBorder="1"/>
    <xf numFmtId="0" fontId="6" fillId="0" borderId="17" xfId="0" applyFont="1" applyBorder="1"/>
    <xf numFmtId="0" fontId="15" fillId="0" borderId="0" xfId="0" applyFont="1"/>
    <xf numFmtId="0" fontId="0" fillId="0" borderId="0" xfId="0" applyFont="1" applyAlignment="1"/>
    <xf numFmtId="0" fontId="3" fillId="0" borderId="0" xfId="0" applyFont="1"/>
    <xf numFmtId="0" fontId="7" fillId="0" borderId="0" xfId="0" applyFont="1" applyAlignment="1">
      <alignment horizontal="center"/>
    </xf>
    <xf numFmtId="0" fontId="10" fillId="3" borderId="8" xfId="0" applyFont="1" applyFill="1" applyBorder="1" applyAlignment="1">
      <alignment horizontal="center" vertical="center" textRotation="90"/>
    </xf>
    <xf numFmtId="0" fontId="10" fillId="5" borderId="8" xfId="0" applyFont="1" applyFill="1" applyBorder="1" applyAlignment="1">
      <alignment horizontal="center" vertical="center" textRotation="90"/>
    </xf>
    <xf numFmtId="0" fontId="10" fillId="3" borderId="38" xfId="0" applyFont="1" applyFill="1" applyBorder="1" applyAlignment="1">
      <alignment horizontal="center" vertical="center" textRotation="90"/>
    </xf>
    <xf numFmtId="0" fontId="6" fillId="0" borderId="39" xfId="0" applyFont="1" applyBorder="1"/>
    <xf numFmtId="0" fontId="6" fillId="0" borderId="40" xfId="0" applyFont="1" applyBorder="1"/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0" fontId="3" fillId="4" borderId="42" xfId="0" applyFont="1" applyFill="1" applyBorder="1" applyAlignment="1">
      <alignment horizontal="center" vertical="center"/>
    </xf>
    <xf numFmtId="0" fontId="6" fillId="0" borderId="43" xfId="0" applyFont="1" applyBorder="1"/>
    <xf numFmtId="0" fontId="6" fillId="0" borderId="44" xfId="0" applyFont="1" applyBorder="1"/>
    <xf numFmtId="0" fontId="3" fillId="0" borderId="0" xfId="0" applyFont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6" fillId="0" borderId="56" xfId="0" applyFont="1" applyBorder="1"/>
    <xf numFmtId="0" fontId="6" fillId="0" borderId="35" xfId="0" applyFont="1" applyBorder="1"/>
    <xf numFmtId="0" fontId="3" fillId="25" borderId="8" xfId="0" applyFont="1" applyFill="1" applyBorder="1" applyAlignment="1">
      <alignment horizontal="center" vertical="center"/>
    </xf>
  </cellXfs>
  <cellStyles count="1">
    <cellStyle name="Normale" xfId="0" builtinId="0"/>
  </cellStyles>
  <dxfs count="59">
    <dxf>
      <font>
        <b/>
      </font>
      <fill>
        <patternFill patternType="solid">
          <fgColor rgb="FFDBB7E1"/>
          <bgColor rgb="FFDBB7E1"/>
        </patternFill>
      </fill>
    </dxf>
    <dxf>
      <font>
        <b/>
      </font>
      <fill>
        <patternFill patternType="solid">
          <fgColor rgb="FFAEFFBE"/>
          <bgColor rgb="FFAEFFBE"/>
        </patternFill>
      </fill>
    </dxf>
    <dxf>
      <font>
        <b/>
      </font>
      <fill>
        <patternFill patternType="solid">
          <fgColor rgb="FFFFFF90"/>
          <bgColor rgb="FFFFFF90"/>
        </patternFill>
      </fill>
    </dxf>
    <dxf>
      <font>
        <b/>
      </font>
      <fill>
        <patternFill patternType="solid">
          <fgColor rgb="FF6D9EEB"/>
          <bgColor rgb="FF6D9EEB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E6B8AF"/>
          <bgColor rgb="FFE6B8AF"/>
        </patternFill>
      </fill>
    </dxf>
    <dxf>
      <font>
        <b/>
      </font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FCE5CD"/>
          <bgColor rgb="FFFCE5CD"/>
        </patternFill>
      </fill>
    </dxf>
    <dxf>
      <font>
        <b/>
      </font>
      <fill>
        <patternFill patternType="solid">
          <fgColor rgb="FFF4CCCC"/>
          <bgColor rgb="FFF4CCCC"/>
        </patternFill>
      </fill>
    </dxf>
    <dxf>
      <font>
        <b/>
      </font>
      <fill>
        <patternFill patternType="solid">
          <fgColor rgb="FFC9DAF8"/>
          <bgColor rgb="FFC9DAF8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7F6000"/>
          <bgColor rgb="FF7F6000"/>
        </patternFill>
      </fill>
    </dxf>
    <dxf>
      <fill>
        <patternFill patternType="solid">
          <fgColor rgb="FF783F04"/>
          <bgColor rgb="FF783F04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C27BA0"/>
          <bgColor rgb="FFC27BA0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46BDC6"/>
          <bgColor rgb="FF46BDC6"/>
        </patternFill>
      </fill>
    </dxf>
    <dxf>
      <fill>
        <patternFill patternType="solid">
          <fgColor rgb="FFC9DAF8"/>
          <bgColor rgb="FFC9DAF8"/>
        </patternFill>
      </fill>
    </dxf>
    <dxf>
      <fill>
        <patternFill patternType="solid">
          <fgColor rgb="FF9FC5E8"/>
          <bgColor rgb="FF9FC5E8"/>
        </patternFill>
      </fill>
    </dxf>
    <dxf>
      <font>
        <b/>
      </font>
      <fill>
        <patternFill patternType="solid">
          <fgColor rgb="FFDBB7E1"/>
          <bgColor rgb="FFDBB7E1"/>
        </patternFill>
      </fill>
    </dxf>
    <dxf>
      <font>
        <b/>
        <color rgb="FF000000"/>
      </font>
      <fill>
        <patternFill patternType="solid">
          <fgColor rgb="FFAEFFBE"/>
          <bgColor rgb="FFAEFFBE"/>
        </patternFill>
      </fill>
    </dxf>
    <dxf>
      <font>
        <b/>
      </font>
      <fill>
        <patternFill patternType="solid">
          <fgColor rgb="FFFFFF90"/>
          <bgColor rgb="FFFFFF90"/>
        </patternFill>
      </fill>
    </dxf>
    <dxf>
      <font>
        <b/>
      </font>
      <fill>
        <patternFill patternType="solid">
          <fgColor rgb="FF6D9EEB"/>
          <bgColor rgb="FF6D9EEB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E6B8AF"/>
          <bgColor rgb="FFE6B8AF"/>
        </patternFill>
      </fill>
    </dxf>
    <dxf>
      <font>
        <b/>
      </font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FCE5CD"/>
          <bgColor rgb="FFFCE5CD"/>
        </patternFill>
      </fill>
    </dxf>
    <dxf>
      <font>
        <b/>
      </font>
      <fill>
        <patternFill patternType="solid">
          <fgColor rgb="FFF4CCCC"/>
          <bgColor rgb="FFF4CCCC"/>
        </patternFill>
      </fill>
    </dxf>
    <dxf>
      <font>
        <b/>
      </font>
      <fill>
        <patternFill patternType="solid">
          <fgColor rgb="FFC9DAF8"/>
          <bgColor rgb="FFC9DAF8"/>
        </patternFill>
      </fill>
    </dxf>
    <dxf>
      <font>
        <b/>
      </font>
      <fill>
        <patternFill patternType="solid">
          <fgColor rgb="FFD9D9D9"/>
          <bgColor rgb="FFD9D9D9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B4A7D6"/>
          <bgColor rgb="FFB4A7D6"/>
        </patternFill>
      </fill>
    </dxf>
    <dxf>
      <fill>
        <patternFill patternType="solid">
          <fgColor rgb="FF00FF00"/>
          <bgColor rgb="FF00FF00"/>
        </patternFill>
      </fill>
    </dxf>
    <dxf>
      <font>
        <b/>
      </font>
      <fill>
        <patternFill patternType="solid">
          <fgColor rgb="FFFFFF90"/>
          <bgColor rgb="FFFFFF90"/>
        </patternFill>
      </fill>
    </dxf>
    <dxf>
      <font>
        <b/>
      </font>
      <fill>
        <patternFill patternType="solid">
          <fgColor rgb="FF6D9EEB"/>
          <bgColor rgb="FF6D9EEB"/>
        </patternFill>
      </fill>
    </dxf>
    <dxf>
      <font>
        <b/>
      </font>
      <fill>
        <patternFill patternType="solid">
          <fgColor rgb="FF93C47D"/>
          <bgColor rgb="FF93C47D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E6B8AF"/>
          <bgColor rgb="FFE6B8AF"/>
        </patternFill>
      </fill>
    </dxf>
    <dxf>
      <font>
        <b/>
      </font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FCE5CD"/>
          <bgColor rgb="FFFCE5CD"/>
        </patternFill>
      </fill>
    </dxf>
    <dxf>
      <font>
        <b/>
      </font>
      <fill>
        <patternFill patternType="solid">
          <fgColor rgb="FFF4CCCC"/>
          <bgColor rgb="FFF4CCCC"/>
        </patternFill>
      </fill>
    </dxf>
    <dxf>
      <font>
        <b/>
      </font>
      <fill>
        <patternFill patternType="solid">
          <fgColor rgb="FFC9DAF8"/>
          <bgColor rgb="FFC9DAF8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104775</xdr:rowOff>
    </xdr:from>
    <xdr:ext cx="6324600" cy="148590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1000"/>
  <sheetViews>
    <sheetView tabSelected="1" workbookViewId="0">
      <pane ySplit="1" topLeftCell="A2" activePane="bottomLeft" state="frozen"/>
      <selection pane="bottomLeft" activeCell="T5" sqref="T5"/>
    </sheetView>
  </sheetViews>
  <sheetFormatPr defaultColWidth="12.6640625" defaultRowHeight="15" customHeight="1" x14ac:dyDescent="0.25"/>
  <cols>
    <col min="1" max="1" width="17.44140625" customWidth="1"/>
    <col min="2" max="2" width="4.77734375" customWidth="1"/>
    <col min="3" max="3" width="6.77734375" customWidth="1"/>
    <col min="4" max="4" width="3.44140625" customWidth="1"/>
    <col min="5" max="6" width="4.44140625" customWidth="1"/>
    <col min="7" max="7" width="4.21875" customWidth="1"/>
    <col min="8" max="8" width="3.88671875" customWidth="1"/>
    <col min="9" max="9" width="4.109375" customWidth="1"/>
    <col min="10" max="10" width="1.44140625" customWidth="1"/>
    <col min="11" max="11" width="4.6640625" customWidth="1"/>
    <col min="12" max="12" width="3.88671875" customWidth="1"/>
    <col min="13" max="13" width="5" customWidth="1"/>
    <col min="14" max="15" width="5.109375" customWidth="1"/>
    <col min="16" max="16" width="4.109375" customWidth="1"/>
    <col min="17" max="18" width="5.88671875" customWidth="1"/>
    <col min="19" max="19" width="23.6640625" customWidth="1"/>
    <col min="20" max="26" width="11.109375" customWidth="1"/>
  </cols>
  <sheetData>
    <row r="1" spans="1:19" ht="72" customHeight="1" x14ac:dyDescent="0.25">
      <c r="A1" s="2" t="s">
        <v>1</v>
      </c>
      <c r="B1" s="191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5"/>
    </row>
    <row r="2" spans="1:19" ht="15.75" customHeight="1" x14ac:dyDescent="0.45">
      <c r="A2" s="3"/>
      <c r="B2" s="192" t="s">
        <v>4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S2" s="6"/>
    </row>
    <row r="3" spans="1:19" ht="120" customHeight="1" x14ac:dyDescent="0.25">
      <c r="B3" s="7"/>
      <c r="C3" s="7"/>
      <c r="D3" s="9" t="s">
        <v>5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12</v>
      </c>
      <c r="J3" s="12"/>
      <c r="K3" s="9" t="s">
        <v>16</v>
      </c>
      <c r="L3" s="9" t="s">
        <v>18</v>
      </c>
      <c r="M3" s="9" t="s">
        <v>20</v>
      </c>
      <c r="N3" s="9" t="s">
        <v>21</v>
      </c>
      <c r="O3" s="9" t="s">
        <v>22</v>
      </c>
      <c r="P3" s="9" t="s">
        <v>25</v>
      </c>
      <c r="Q3" s="7"/>
      <c r="R3" s="7"/>
      <c r="S3" s="15"/>
    </row>
    <row r="4" spans="1:19" ht="15.75" customHeight="1" x14ac:dyDescent="0.25">
      <c r="B4" s="186" t="s">
        <v>32</v>
      </c>
      <c r="C4" s="16" t="s">
        <v>33</v>
      </c>
      <c r="D4" s="17"/>
      <c r="E4" s="18"/>
      <c r="F4" s="18"/>
      <c r="G4" s="18"/>
      <c r="H4" s="18"/>
      <c r="I4" s="20"/>
      <c r="J4" s="21"/>
      <c r="K4" s="23"/>
      <c r="L4" s="24"/>
      <c r="M4" s="24"/>
      <c r="N4" s="24"/>
      <c r="O4" s="24"/>
      <c r="P4" s="26"/>
      <c r="Q4" s="27"/>
      <c r="R4" s="27"/>
      <c r="S4" s="6"/>
    </row>
    <row r="5" spans="1:19" ht="15.75" customHeight="1" x14ac:dyDescent="0.25">
      <c r="B5" s="187"/>
      <c r="C5" s="28" t="s">
        <v>35</v>
      </c>
      <c r="D5" s="29" t="s">
        <v>36</v>
      </c>
      <c r="E5" s="31" t="s">
        <v>37</v>
      </c>
      <c r="F5" s="32"/>
      <c r="G5" s="32"/>
      <c r="H5" s="34" t="s">
        <v>38</v>
      </c>
      <c r="I5" s="35"/>
      <c r="J5" s="21"/>
      <c r="K5" s="32"/>
      <c r="L5" s="32"/>
      <c r="M5" s="32"/>
      <c r="N5" s="32"/>
      <c r="O5" s="32"/>
      <c r="P5" s="35"/>
      <c r="Q5" s="27"/>
      <c r="R5" s="27"/>
      <c r="S5" s="6"/>
    </row>
    <row r="6" spans="1:19" ht="15.75" customHeight="1" x14ac:dyDescent="0.25">
      <c r="B6" s="187"/>
      <c r="C6" s="28" t="s">
        <v>39</v>
      </c>
      <c r="D6" s="29" t="s">
        <v>36</v>
      </c>
      <c r="E6" s="31" t="s">
        <v>37</v>
      </c>
      <c r="F6" s="32"/>
      <c r="G6" s="32"/>
      <c r="H6" s="34" t="s">
        <v>38</v>
      </c>
      <c r="I6" s="35"/>
      <c r="J6" s="21"/>
      <c r="K6" s="36" t="s">
        <v>40</v>
      </c>
      <c r="L6" s="32"/>
      <c r="M6" s="32"/>
      <c r="N6" s="37" t="s">
        <v>41</v>
      </c>
      <c r="O6" s="38" t="s">
        <v>42</v>
      </c>
      <c r="P6" s="35"/>
      <c r="Q6" s="27"/>
      <c r="R6" s="27"/>
      <c r="S6" s="6"/>
    </row>
    <row r="7" spans="1:19" ht="15.75" customHeight="1" x14ac:dyDescent="0.25">
      <c r="B7" s="187"/>
      <c r="C7" s="28" t="s">
        <v>43</v>
      </c>
      <c r="D7" s="29" t="s">
        <v>37</v>
      </c>
      <c r="E7" s="31" t="s">
        <v>36</v>
      </c>
      <c r="F7" s="32"/>
      <c r="G7" s="32"/>
      <c r="H7" s="39" t="s">
        <v>44</v>
      </c>
      <c r="I7" s="35"/>
      <c r="J7" s="21"/>
      <c r="K7" s="36" t="s">
        <v>40</v>
      </c>
      <c r="L7" s="32"/>
      <c r="M7" s="32"/>
      <c r="N7" s="37" t="s">
        <v>41</v>
      </c>
      <c r="O7" s="38" t="s">
        <v>42</v>
      </c>
      <c r="P7" s="35"/>
      <c r="Q7" s="27"/>
      <c r="R7" s="27"/>
      <c r="S7" s="6"/>
    </row>
    <row r="8" spans="1:19" ht="15.75" customHeight="1" x14ac:dyDescent="0.25">
      <c r="B8" s="187"/>
      <c r="C8" s="28" t="s">
        <v>45</v>
      </c>
      <c r="D8" s="40"/>
      <c r="E8" s="31" t="s">
        <v>37</v>
      </c>
      <c r="F8" s="32"/>
      <c r="G8" s="32"/>
      <c r="H8" s="39" t="s">
        <v>44</v>
      </c>
      <c r="I8" s="35"/>
      <c r="J8" s="21"/>
      <c r="K8" s="41" t="s">
        <v>46</v>
      </c>
      <c r="L8" s="32"/>
      <c r="M8" s="32"/>
      <c r="N8" s="42" t="s">
        <v>47</v>
      </c>
      <c r="O8" s="38" t="s">
        <v>48</v>
      </c>
      <c r="P8" s="35"/>
      <c r="Q8" s="27"/>
      <c r="R8" s="27"/>
      <c r="S8" s="6"/>
    </row>
    <row r="9" spans="1:19" ht="15.75" customHeight="1" x14ac:dyDescent="0.25">
      <c r="B9" s="187"/>
      <c r="C9" s="28" t="s">
        <v>49</v>
      </c>
      <c r="D9" s="40"/>
      <c r="E9" s="32"/>
      <c r="F9" s="32"/>
      <c r="G9" s="32"/>
      <c r="H9" s="39" t="s">
        <v>44</v>
      </c>
      <c r="I9" s="35"/>
      <c r="J9" s="21"/>
      <c r="K9" s="36" t="s">
        <v>48</v>
      </c>
      <c r="L9" s="32"/>
      <c r="M9" s="32"/>
      <c r="N9" s="42" t="s">
        <v>47</v>
      </c>
      <c r="O9" s="41" t="s">
        <v>46</v>
      </c>
      <c r="P9" s="35"/>
      <c r="Q9" s="27"/>
      <c r="R9" s="27"/>
      <c r="S9" s="6"/>
    </row>
    <row r="10" spans="1:19" ht="15.75" customHeight="1" x14ac:dyDescent="0.25">
      <c r="B10" s="187"/>
      <c r="C10" s="28" t="s">
        <v>50</v>
      </c>
      <c r="D10" s="40"/>
      <c r="E10" s="32"/>
      <c r="F10" s="32"/>
      <c r="G10" s="31" t="s">
        <v>51</v>
      </c>
      <c r="H10" s="41" t="s">
        <v>46</v>
      </c>
      <c r="I10" s="35"/>
      <c r="J10" s="21"/>
      <c r="K10" s="36" t="s">
        <v>48</v>
      </c>
      <c r="L10" s="32"/>
      <c r="M10" s="32"/>
      <c r="N10" s="37" t="s">
        <v>52</v>
      </c>
      <c r="O10" s="41" t="s">
        <v>46</v>
      </c>
      <c r="P10" s="35"/>
      <c r="Q10" s="27"/>
      <c r="R10" s="27"/>
      <c r="S10" s="6"/>
    </row>
    <row r="11" spans="1:19" ht="15.75" customHeight="1" x14ac:dyDescent="0.25">
      <c r="B11" s="187"/>
      <c r="C11" s="28" t="s">
        <v>53</v>
      </c>
      <c r="D11" s="40"/>
      <c r="E11" s="32"/>
      <c r="F11" s="32"/>
      <c r="G11" s="41" t="s">
        <v>46</v>
      </c>
      <c r="H11" s="32"/>
      <c r="I11" s="43" t="s">
        <v>51</v>
      </c>
      <c r="J11" s="21"/>
      <c r="K11" s="40"/>
      <c r="L11" s="44" t="s">
        <v>54</v>
      </c>
      <c r="M11" s="32"/>
      <c r="N11" s="37" t="s">
        <v>52</v>
      </c>
      <c r="O11" s="32"/>
      <c r="P11" s="35"/>
      <c r="Q11" s="27"/>
      <c r="R11" s="27"/>
      <c r="S11" s="6"/>
    </row>
    <row r="12" spans="1:19" ht="15.75" customHeight="1" x14ac:dyDescent="0.25">
      <c r="B12" s="187"/>
      <c r="C12" s="28" t="s">
        <v>55</v>
      </c>
      <c r="D12" s="40"/>
      <c r="E12" s="32"/>
      <c r="F12" s="32"/>
      <c r="G12" s="41" t="s">
        <v>46</v>
      </c>
      <c r="H12" s="32"/>
      <c r="I12" s="43" t="s">
        <v>51</v>
      </c>
      <c r="J12" s="21"/>
      <c r="K12" s="40"/>
      <c r="L12" s="44" t="s">
        <v>54</v>
      </c>
      <c r="M12" s="37" t="s">
        <v>52</v>
      </c>
      <c r="N12" s="32"/>
      <c r="O12" s="32"/>
      <c r="P12" s="35"/>
      <c r="Q12" s="27"/>
      <c r="R12" s="27"/>
      <c r="S12" s="6"/>
    </row>
    <row r="13" spans="1:19" ht="15.75" customHeight="1" x14ac:dyDescent="0.25">
      <c r="B13" s="187"/>
      <c r="C13" s="28" t="s">
        <v>56</v>
      </c>
      <c r="D13" s="40"/>
      <c r="E13" s="32"/>
      <c r="F13" s="32"/>
      <c r="G13" s="31" t="s">
        <v>57</v>
      </c>
      <c r="H13" s="32"/>
      <c r="I13" s="41" t="s">
        <v>46</v>
      </c>
      <c r="J13" s="21"/>
      <c r="K13" s="40"/>
      <c r="L13" s="46" t="s">
        <v>58</v>
      </c>
      <c r="M13" s="46" t="s">
        <v>58</v>
      </c>
      <c r="N13" s="32"/>
      <c r="O13" s="32"/>
      <c r="P13" s="35"/>
      <c r="Q13" s="27"/>
      <c r="R13" s="27"/>
      <c r="S13" s="6"/>
    </row>
    <row r="14" spans="1:19" ht="15.75" customHeight="1" x14ac:dyDescent="0.25">
      <c r="B14" s="187"/>
      <c r="C14" s="28" t="s">
        <v>59</v>
      </c>
      <c r="D14" s="40"/>
      <c r="E14" s="32"/>
      <c r="F14" s="32"/>
      <c r="G14" s="31" t="s">
        <v>57</v>
      </c>
      <c r="H14" s="32"/>
      <c r="I14" s="41" t="s">
        <v>46</v>
      </c>
      <c r="J14" s="21"/>
      <c r="K14" s="40"/>
      <c r="L14" s="37" t="s">
        <v>60</v>
      </c>
      <c r="M14" s="37" t="s">
        <v>61</v>
      </c>
      <c r="N14" s="32"/>
      <c r="O14" s="32"/>
      <c r="P14" s="35"/>
      <c r="Q14" s="27"/>
      <c r="R14" s="27"/>
      <c r="S14" s="6"/>
    </row>
    <row r="15" spans="1:19" ht="15.75" customHeight="1" x14ac:dyDescent="0.25">
      <c r="B15" s="187"/>
      <c r="C15" s="28" t="s">
        <v>62</v>
      </c>
      <c r="D15" s="40"/>
      <c r="E15" s="32"/>
      <c r="F15" s="41" t="s">
        <v>46</v>
      </c>
      <c r="G15" s="32"/>
      <c r="H15" s="32"/>
      <c r="I15" s="43" t="s">
        <v>57</v>
      </c>
      <c r="J15" s="21"/>
      <c r="K15" s="40"/>
      <c r="L15" s="37" t="s">
        <v>60</v>
      </c>
      <c r="M15" s="37" t="s">
        <v>61</v>
      </c>
      <c r="N15" s="32"/>
      <c r="O15" s="32"/>
      <c r="P15" s="35"/>
      <c r="Q15" s="27"/>
      <c r="R15" s="27"/>
      <c r="S15" s="47"/>
    </row>
    <row r="16" spans="1:19" ht="15.75" customHeight="1" x14ac:dyDescent="0.25">
      <c r="B16" s="188"/>
      <c r="C16" s="48" t="s">
        <v>63</v>
      </c>
      <c r="D16" s="49"/>
      <c r="E16" s="50"/>
      <c r="F16" s="51" t="s">
        <v>57</v>
      </c>
      <c r="G16" s="50"/>
      <c r="H16" s="50"/>
      <c r="I16" s="52"/>
      <c r="J16" s="53"/>
      <c r="K16" s="54"/>
      <c r="L16" s="55"/>
      <c r="M16" s="55"/>
      <c r="N16" s="56"/>
      <c r="O16" s="56"/>
      <c r="P16" s="57"/>
      <c r="Q16" s="27"/>
      <c r="R16" s="27"/>
      <c r="S16" s="6"/>
    </row>
    <row r="17" spans="2:19" ht="15.75" customHeight="1" x14ac:dyDescent="0.25">
      <c r="B17" s="193" t="s">
        <v>66</v>
      </c>
      <c r="C17" s="16" t="s">
        <v>33</v>
      </c>
      <c r="D17" s="17"/>
      <c r="E17" s="18"/>
      <c r="F17" s="18"/>
      <c r="G17" s="18"/>
      <c r="H17" s="18"/>
      <c r="I17" s="20"/>
      <c r="J17" s="58"/>
      <c r="K17" s="23"/>
      <c r="L17" s="24"/>
      <c r="M17" s="24"/>
      <c r="N17" s="59"/>
      <c r="O17" s="59"/>
      <c r="P17" s="26"/>
      <c r="Q17" s="27"/>
      <c r="R17" s="27"/>
      <c r="S17" s="6"/>
    </row>
    <row r="18" spans="2:19" ht="15.75" customHeight="1" x14ac:dyDescent="0.25">
      <c r="B18" s="187"/>
      <c r="C18" s="28" t="s">
        <v>35</v>
      </c>
      <c r="D18" s="40"/>
      <c r="E18" s="32"/>
      <c r="F18" s="31" t="s">
        <v>37</v>
      </c>
      <c r="G18" s="32"/>
      <c r="H18" s="32"/>
      <c r="I18" s="43" t="s">
        <v>36</v>
      </c>
      <c r="J18" s="60"/>
      <c r="K18" s="23"/>
      <c r="L18" s="38" t="s">
        <v>42</v>
      </c>
      <c r="M18" s="32"/>
      <c r="N18" s="32"/>
      <c r="O18" s="32" t="s">
        <v>54</v>
      </c>
      <c r="P18" s="35"/>
      <c r="Q18" s="27"/>
      <c r="R18" s="27"/>
      <c r="S18" s="6"/>
    </row>
    <row r="19" spans="2:19" ht="15.75" customHeight="1" x14ac:dyDescent="0.25">
      <c r="B19" s="187"/>
      <c r="C19" s="28" t="s">
        <v>39</v>
      </c>
      <c r="D19" s="40"/>
      <c r="E19" s="32"/>
      <c r="F19" s="31" t="s">
        <v>37</v>
      </c>
      <c r="G19" s="32"/>
      <c r="H19" s="32"/>
      <c r="I19" s="43" t="s">
        <v>36</v>
      </c>
      <c r="J19" s="60"/>
      <c r="K19" s="23"/>
      <c r="L19" s="38" t="s">
        <v>42</v>
      </c>
      <c r="M19" s="37" t="s">
        <v>41</v>
      </c>
      <c r="N19" s="32"/>
      <c r="O19" s="32" t="s">
        <v>54</v>
      </c>
      <c r="P19" s="35"/>
      <c r="Q19" s="27"/>
      <c r="R19" s="27"/>
      <c r="S19" s="6"/>
    </row>
    <row r="20" spans="2:19" ht="15.75" customHeight="1" x14ac:dyDescent="0.25">
      <c r="B20" s="187"/>
      <c r="C20" s="28" t="s">
        <v>43</v>
      </c>
      <c r="D20" s="40"/>
      <c r="E20" s="32"/>
      <c r="F20" s="31" t="s">
        <v>36</v>
      </c>
      <c r="G20" s="32"/>
      <c r="H20" s="32"/>
      <c r="I20" s="43" t="s">
        <v>37</v>
      </c>
      <c r="J20" s="60"/>
      <c r="K20" s="23"/>
      <c r="L20" s="41" t="s">
        <v>46</v>
      </c>
      <c r="M20" s="37" t="s">
        <v>41</v>
      </c>
      <c r="N20" s="32"/>
      <c r="O20" s="32" t="s">
        <v>42</v>
      </c>
      <c r="P20" s="35"/>
      <c r="Q20" s="27"/>
      <c r="R20" s="27"/>
      <c r="S20" s="61"/>
    </row>
    <row r="21" spans="2:19" ht="15.75" customHeight="1" x14ac:dyDescent="0.25">
      <c r="B21" s="187"/>
      <c r="C21" s="28" t="s">
        <v>45</v>
      </c>
      <c r="D21" s="40"/>
      <c r="E21" s="32"/>
      <c r="F21" s="31" t="s">
        <v>36</v>
      </c>
      <c r="G21" s="32"/>
      <c r="H21" s="32"/>
      <c r="I21" s="35"/>
      <c r="J21" s="60"/>
      <c r="K21" s="23"/>
      <c r="L21" s="46" t="s">
        <v>58</v>
      </c>
      <c r="M21" s="46" t="s">
        <v>58</v>
      </c>
      <c r="N21" s="32"/>
      <c r="O21" s="32" t="s">
        <v>58</v>
      </c>
      <c r="P21" s="35"/>
      <c r="Q21" s="27"/>
      <c r="R21" s="41" t="s">
        <v>46</v>
      </c>
      <c r="S21" s="62" t="s">
        <v>67</v>
      </c>
    </row>
    <row r="22" spans="2:19" ht="15.75" customHeight="1" x14ac:dyDescent="0.25">
      <c r="B22" s="187"/>
      <c r="C22" s="28" t="s">
        <v>49</v>
      </c>
      <c r="D22" s="40"/>
      <c r="E22" s="32"/>
      <c r="F22" s="32"/>
      <c r="G22" s="32"/>
      <c r="H22" s="32"/>
      <c r="I22" s="35"/>
      <c r="J22" s="60"/>
      <c r="K22" s="23"/>
      <c r="L22" s="32"/>
      <c r="M22" s="37" t="s">
        <v>68</v>
      </c>
      <c r="N22" s="32"/>
      <c r="O22" s="41" t="s">
        <v>46</v>
      </c>
      <c r="P22" s="35"/>
      <c r="Q22" s="27"/>
      <c r="R22" s="63" t="s">
        <v>69</v>
      </c>
      <c r="S22" s="64" t="s">
        <v>70</v>
      </c>
    </row>
    <row r="23" spans="2:19" ht="15.75" customHeight="1" x14ac:dyDescent="0.25">
      <c r="B23" s="187"/>
      <c r="C23" s="28" t="s">
        <v>50</v>
      </c>
      <c r="D23" s="40"/>
      <c r="E23" s="32"/>
      <c r="F23" s="32"/>
      <c r="G23" s="31" t="s">
        <v>51</v>
      </c>
      <c r="H23" s="32"/>
      <c r="I23" s="35"/>
      <c r="J23" s="60"/>
      <c r="K23" s="32" t="s">
        <v>52</v>
      </c>
      <c r="L23" s="32"/>
      <c r="M23" s="65" t="s">
        <v>68</v>
      </c>
      <c r="N23" s="66"/>
      <c r="O23" s="66"/>
      <c r="P23" s="35"/>
      <c r="Q23" s="27"/>
      <c r="R23" s="46" t="s">
        <v>58</v>
      </c>
      <c r="S23" s="67" t="s">
        <v>71</v>
      </c>
    </row>
    <row r="24" spans="2:19" ht="15.75" customHeight="1" x14ac:dyDescent="0.25">
      <c r="B24" s="187"/>
      <c r="C24" s="28" t="s">
        <v>53</v>
      </c>
      <c r="D24" s="29" t="s">
        <v>51</v>
      </c>
      <c r="E24" s="32"/>
      <c r="F24" s="32"/>
      <c r="G24" s="41" t="s">
        <v>46</v>
      </c>
      <c r="H24" s="32"/>
      <c r="I24" s="35"/>
      <c r="J24" s="60"/>
      <c r="K24" s="40" t="s">
        <v>170</v>
      </c>
      <c r="L24" s="32"/>
      <c r="M24" s="41" t="s">
        <v>46</v>
      </c>
      <c r="N24" s="37" t="s">
        <v>171</v>
      </c>
      <c r="O24" s="66"/>
      <c r="P24" s="35"/>
      <c r="Q24" s="27"/>
      <c r="R24" s="3"/>
      <c r="S24" s="3"/>
    </row>
    <row r="25" spans="2:19" ht="15.75" customHeight="1" x14ac:dyDescent="0.3">
      <c r="B25" s="187"/>
      <c r="C25" s="28" t="s">
        <v>55</v>
      </c>
      <c r="D25" s="68" t="s">
        <v>73</v>
      </c>
      <c r="E25" s="31" t="s">
        <v>51</v>
      </c>
      <c r="F25" s="32"/>
      <c r="G25" s="41" t="s">
        <v>46</v>
      </c>
      <c r="H25" s="32"/>
      <c r="I25" s="35"/>
      <c r="J25" s="60"/>
      <c r="K25" s="40" t="s">
        <v>58</v>
      </c>
      <c r="L25" s="32"/>
      <c r="M25" s="32"/>
      <c r="N25" s="46" t="s">
        <v>58</v>
      </c>
      <c r="O25" s="66"/>
      <c r="P25" s="35"/>
      <c r="Q25" s="27"/>
      <c r="R25" s="184" t="s">
        <v>74</v>
      </c>
      <c r="S25" s="185"/>
    </row>
    <row r="26" spans="2:19" ht="15.75" customHeight="1" x14ac:dyDescent="0.25">
      <c r="B26" s="187"/>
      <c r="C26" s="28" t="s">
        <v>56</v>
      </c>
      <c r="D26" s="68" t="s">
        <v>73</v>
      </c>
      <c r="E26" s="31" t="s">
        <v>57</v>
      </c>
      <c r="F26" s="32"/>
      <c r="G26" s="32"/>
      <c r="H26" s="41" t="s">
        <v>46</v>
      </c>
      <c r="I26" s="35"/>
      <c r="J26" s="60"/>
      <c r="K26" s="40" t="s">
        <v>58</v>
      </c>
      <c r="L26" s="32"/>
      <c r="M26" s="32"/>
      <c r="N26" s="46" t="s">
        <v>58</v>
      </c>
      <c r="O26" s="66"/>
      <c r="P26" s="35"/>
      <c r="Q26" s="27"/>
      <c r="R26" s="3"/>
      <c r="S26" s="3"/>
    </row>
    <row r="27" spans="2:19" ht="15.75" customHeight="1" x14ac:dyDescent="0.25">
      <c r="B27" s="187"/>
      <c r="C27" s="28" t="s">
        <v>59</v>
      </c>
      <c r="D27" s="68" t="s">
        <v>73</v>
      </c>
      <c r="E27" s="31" t="s">
        <v>57</v>
      </c>
      <c r="F27" s="32"/>
      <c r="G27" s="32"/>
      <c r="H27" s="69" t="s">
        <v>75</v>
      </c>
      <c r="I27" s="35"/>
      <c r="J27" s="60"/>
      <c r="K27" s="40" t="s">
        <v>76</v>
      </c>
      <c r="L27" s="32"/>
      <c r="M27" s="32"/>
      <c r="N27" s="37" t="s">
        <v>61</v>
      </c>
      <c r="O27" s="66"/>
      <c r="P27" s="35"/>
      <c r="Q27" s="27"/>
      <c r="R27" s="31" t="s">
        <v>34</v>
      </c>
      <c r="S27" s="67" t="s">
        <v>77</v>
      </c>
    </row>
    <row r="28" spans="2:19" ht="15.75" customHeight="1" x14ac:dyDescent="0.25">
      <c r="B28" s="187"/>
      <c r="C28" s="28" t="s">
        <v>62</v>
      </c>
      <c r="D28" s="29" t="s">
        <v>57</v>
      </c>
      <c r="E28" s="41" t="s">
        <v>57</v>
      </c>
      <c r="F28" s="32"/>
      <c r="G28" s="32"/>
      <c r="H28" s="69" t="s">
        <v>75</v>
      </c>
      <c r="I28" s="35"/>
      <c r="J28" s="60"/>
      <c r="K28" s="40" t="s">
        <v>76</v>
      </c>
      <c r="L28" s="32"/>
      <c r="M28" s="32"/>
      <c r="N28" s="37" t="s">
        <v>61</v>
      </c>
      <c r="O28" s="66"/>
      <c r="P28" s="35"/>
      <c r="Q28" s="27"/>
      <c r="R28" s="31" t="s">
        <v>78</v>
      </c>
      <c r="S28" s="67" t="s">
        <v>79</v>
      </c>
    </row>
    <row r="29" spans="2:19" ht="15.75" customHeight="1" x14ac:dyDescent="0.25">
      <c r="B29" s="188"/>
      <c r="C29" s="48" t="s">
        <v>63</v>
      </c>
      <c r="D29" s="49"/>
      <c r="E29" s="51" t="s">
        <v>57</v>
      </c>
      <c r="F29" s="50"/>
      <c r="G29" s="50"/>
      <c r="H29" s="70" t="s">
        <v>75</v>
      </c>
      <c r="I29" s="52"/>
      <c r="J29" s="71"/>
      <c r="K29" s="54"/>
      <c r="L29" s="55"/>
      <c r="M29" s="55"/>
      <c r="N29" s="56"/>
      <c r="O29" s="56"/>
      <c r="P29" s="57"/>
      <c r="Q29" s="27"/>
      <c r="R29" s="31" t="s">
        <v>65</v>
      </c>
      <c r="S29" s="67" t="s">
        <v>77</v>
      </c>
    </row>
    <row r="30" spans="2:19" ht="15.75" customHeight="1" x14ac:dyDescent="0.25">
      <c r="B30" s="194" t="s">
        <v>80</v>
      </c>
      <c r="C30" s="20" t="s">
        <v>33</v>
      </c>
      <c r="D30" s="17"/>
      <c r="E30" s="18"/>
      <c r="F30" s="18"/>
      <c r="G30" s="18"/>
      <c r="H30" s="18"/>
      <c r="I30" s="20"/>
      <c r="J30" s="72"/>
      <c r="K30" s="23"/>
      <c r="L30" s="24"/>
      <c r="M30" s="24"/>
      <c r="N30" s="59"/>
      <c r="O30" s="59"/>
      <c r="P30" s="26"/>
      <c r="Q30" s="27"/>
      <c r="R30" s="31" t="s">
        <v>72</v>
      </c>
      <c r="S30" s="67" t="s">
        <v>79</v>
      </c>
    </row>
    <row r="31" spans="2:19" ht="12.75" customHeight="1" x14ac:dyDescent="0.25">
      <c r="B31" s="187"/>
      <c r="C31" s="35" t="s">
        <v>35</v>
      </c>
      <c r="D31" s="40"/>
      <c r="E31" s="32"/>
      <c r="F31" s="31" t="s">
        <v>37</v>
      </c>
      <c r="G31" s="31" t="s">
        <v>36</v>
      </c>
      <c r="H31" s="73" t="s">
        <v>38</v>
      </c>
      <c r="I31" s="35"/>
      <c r="J31" s="60"/>
      <c r="K31" s="41" t="s">
        <v>46</v>
      </c>
      <c r="L31" s="32"/>
      <c r="M31" s="74" t="s">
        <v>81</v>
      </c>
      <c r="N31" s="42" t="s">
        <v>47</v>
      </c>
      <c r="O31" s="37" t="s">
        <v>41</v>
      </c>
      <c r="P31" s="35"/>
      <c r="Q31" s="27"/>
      <c r="R31" s="75" t="s">
        <v>82</v>
      </c>
      <c r="S31" s="67" t="s">
        <v>83</v>
      </c>
    </row>
    <row r="32" spans="2:19" ht="15.75" customHeight="1" x14ac:dyDescent="0.25">
      <c r="B32" s="187"/>
      <c r="C32" s="35" t="s">
        <v>39</v>
      </c>
      <c r="D32" s="40"/>
      <c r="E32" s="32"/>
      <c r="F32" s="31" t="s">
        <v>36</v>
      </c>
      <c r="G32" s="31" t="s">
        <v>37</v>
      </c>
      <c r="H32" s="73" t="s">
        <v>38</v>
      </c>
      <c r="I32" s="35"/>
      <c r="J32" s="60"/>
      <c r="K32" s="65" t="s">
        <v>84</v>
      </c>
      <c r="L32" s="32"/>
      <c r="M32" s="74" t="s">
        <v>81</v>
      </c>
      <c r="N32" s="42" t="s">
        <v>47</v>
      </c>
      <c r="O32" s="37" t="s">
        <v>41</v>
      </c>
      <c r="P32" s="35"/>
      <c r="Q32" s="27"/>
      <c r="R32" s="76" t="s">
        <v>85</v>
      </c>
      <c r="S32" s="67" t="s">
        <v>86</v>
      </c>
    </row>
    <row r="33" spans="2:19" ht="15.75" customHeight="1" x14ac:dyDescent="0.25">
      <c r="B33" s="187"/>
      <c r="C33" s="28" t="s">
        <v>43</v>
      </c>
      <c r="D33" s="40"/>
      <c r="E33" s="32"/>
      <c r="F33" s="31" t="s">
        <v>36</v>
      </c>
      <c r="G33" s="31" t="s">
        <v>37</v>
      </c>
      <c r="H33" s="41" t="s">
        <v>36</v>
      </c>
      <c r="I33" s="35"/>
      <c r="J33" s="60"/>
      <c r="K33" s="65" t="s">
        <v>84</v>
      </c>
      <c r="L33" s="32"/>
      <c r="M33" s="74" t="s">
        <v>87</v>
      </c>
      <c r="N33" s="42" t="s">
        <v>47</v>
      </c>
      <c r="O33" s="37" t="s">
        <v>41</v>
      </c>
      <c r="P33" s="35"/>
      <c r="Q33" s="27"/>
      <c r="R33" s="3"/>
      <c r="S33" s="3"/>
    </row>
    <row r="34" spans="2:19" ht="15.75" customHeight="1" x14ac:dyDescent="0.25">
      <c r="B34" s="187"/>
      <c r="C34" s="28" t="s">
        <v>45</v>
      </c>
      <c r="D34" s="40"/>
      <c r="E34" s="32"/>
      <c r="F34" s="32"/>
      <c r="G34" s="32"/>
      <c r="H34" s="32"/>
      <c r="I34" s="35"/>
      <c r="J34" s="60"/>
      <c r="K34" s="65" t="s">
        <v>84</v>
      </c>
      <c r="L34" s="32"/>
      <c r="M34" s="74" t="s">
        <v>87</v>
      </c>
      <c r="N34" s="42" t="s">
        <v>47</v>
      </c>
      <c r="O34" s="41" t="s">
        <v>46</v>
      </c>
      <c r="P34" s="35"/>
      <c r="Q34" s="27"/>
      <c r="R34" s="3"/>
      <c r="S34" s="3"/>
    </row>
    <row r="35" spans="2:19" ht="15.75" customHeight="1" x14ac:dyDescent="0.25">
      <c r="B35" s="187"/>
      <c r="C35" s="28" t="s">
        <v>49</v>
      </c>
      <c r="D35" s="40"/>
      <c r="E35" s="32"/>
      <c r="F35" s="32"/>
      <c r="G35" s="32"/>
      <c r="H35" s="32"/>
      <c r="I35" s="35"/>
      <c r="J35" s="60"/>
      <c r="K35" s="40"/>
      <c r="L35" s="32"/>
      <c r="M35" s="74" t="s">
        <v>87</v>
      </c>
      <c r="N35" s="32"/>
      <c r="O35" s="32"/>
      <c r="P35" s="35"/>
      <c r="Q35" s="27"/>
      <c r="R35" s="3"/>
      <c r="S35" s="3"/>
    </row>
    <row r="36" spans="2:19" ht="15.75" customHeight="1" x14ac:dyDescent="0.3">
      <c r="B36" s="187"/>
      <c r="C36" s="28" t="s">
        <v>50</v>
      </c>
      <c r="D36" s="40"/>
      <c r="E36" s="31" t="s">
        <v>51</v>
      </c>
      <c r="F36" s="32"/>
      <c r="G36" s="32"/>
      <c r="H36" s="32"/>
      <c r="I36" s="35"/>
      <c r="J36" s="77"/>
      <c r="K36" s="40" t="s">
        <v>1</v>
      </c>
      <c r="L36" s="32"/>
      <c r="M36" s="32"/>
      <c r="N36" s="32"/>
      <c r="O36" s="32"/>
      <c r="P36" s="35"/>
      <c r="Q36" s="27"/>
      <c r="R36" s="184" t="s">
        <v>88</v>
      </c>
      <c r="S36" s="185"/>
    </row>
    <row r="37" spans="2:19" ht="15.75" customHeight="1" x14ac:dyDescent="0.25">
      <c r="B37" s="187"/>
      <c r="C37" s="28" t="s">
        <v>53</v>
      </c>
      <c r="D37" s="40"/>
      <c r="E37" s="31" t="s">
        <v>51</v>
      </c>
      <c r="F37" s="32"/>
      <c r="G37" s="32"/>
      <c r="H37" s="32"/>
      <c r="I37" s="35"/>
      <c r="J37" s="77"/>
      <c r="K37" s="40"/>
      <c r="L37" s="38" t="s">
        <v>48</v>
      </c>
      <c r="M37" s="32"/>
      <c r="N37" s="32"/>
      <c r="O37" s="32"/>
      <c r="P37" s="41" t="s">
        <v>46</v>
      </c>
      <c r="Q37" s="27"/>
      <c r="R37" s="3"/>
      <c r="S37" s="3"/>
    </row>
    <row r="38" spans="2:19" ht="15.75" customHeight="1" x14ac:dyDescent="0.25">
      <c r="B38" s="187"/>
      <c r="C38" s="28" t="s">
        <v>55</v>
      </c>
      <c r="D38" s="29" t="s">
        <v>51</v>
      </c>
      <c r="E38" s="32"/>
      <c r="F38" s="32"/>
      <c r="G38" s="32"/>
      <c r="H38" s="32"/>
      <c r="I38" s="35"/>
      <c r="J38" s="77"/>
      <c r="K38" s="40"/>
      <c r="L38" s="38" t="s">
        <v>48</v>
      </c>
      <c r="M38" s="32"/>
      <c r="N38" s="32"/>
      <c r="O38" s="32"/>
      <c r="P38" s="41" t="s">
        <v>46</v>
      </c>
      <c r="Q38" s="27"/>
      <c r="R38" s="44" t="s">
        <v>89</v>
      </c>
      <c r="S38" s="67" t="s">
        <v>90</v>
      </c>
    </row>
    <row r="39" spans="2:19" ht="15.75" customHeight="1" x14ac:dyDescent="0.25">
      <c r="B39" s="187"/>
      <c r="C39" s="28" t="s">
        <v>56</v>
      </c>
      <c r="D39" s="29" t="s">
        <v>51</v>
      </c>
      <c r="E39" s="32"/>
      <c r="F39" s="32"/>
      <c r="G39" s="32"/>
      <c r="H39" s="32"/>
      <c r="I39" s="35"/>
      <c r="J39" s="77"/>
      <c r="K39" s="40"/>
      <c r="L39" s="41" t="s">
        <v>46</v>
      </c>
      <c r="M39" s="32"/>
      <c r="N39" s="32"/>
      <c r="O39" s="32"/>
      <c r="P39" s="78" t="s">
        <v>46</v>
      </c>
      <c r="Q39" s="27"/>
      <c r="R39" s="38" t="s">
        <v>91</v>
      </c>
      <c r="S39" s="67" t="s">
        <v>91</v>
      </c>
    </row>
    <row r="40" spans="2:19" ht="15.75" customHeight="1" x14ac:dyDescent="0.25">
      <c r="B40" s="187"/>
      <c r="C40" s="28" t="s">
        <v>59</v>
      </c>
      <c r="D40" s="29" t="s">
        <v>57</v>
      </c>
      <c r="E40" s="32"/>
      <c r="F40" s="32"/>
      <c r="G40" s="32"/>
      <c r="H40" s="32"/>
      <c r="I40" s="35"/>
      <c r="J40" s="77"/>
      <c r="K40" s="40"/>
      <c r="L40" s="37" t="s">
        <v>60</v>
      </c>
      <c r="M40" s="32"/>
      <c r="N40" s="32"/>
      <c r="O40" s="32"/>
      <c r="P40" s="79" t="s">
        <v>61</v>
      </c>
      <c r="Q40" s="27"/>
      <c r="R40" s="37" t="s">
        <v>92</v>
      </c>
      <c r="S40" s="67" t="s">
        <v>92</v>
      </c>
    </row>
    <row r="41" spans="2:19" ht="12" customHeight="1" x14ac:dyDescent="0.25">
      <c r="B41" s="187"/>
      <c r="C41" s="28" t="s">
        <v>62</v>
      </c>
      <c r="D41" s="29" t="s">
        <v>57</v>
      </c>
      <c r="E41" s="32"/>
      <c r="F41" s="32"/>
      <c r="G41" s="32"/>
      <c r="H41" s="32"/>
      <c r="I41" s="78" t="s">
        <v>93</v>
      </c>
      <c r="J41" s="77"/>
      <c r="K41" s="40"/>
      <c r="L41" s="37" t="s">
        <v>60</v>
      </c>
      <c r="M41" s="32"/>
      <c r="N41" s="32"/>
      <c r="O41" s="32"/>
      <c r="P41" s="80" t="s">
        <v>61</v>
      </c>
      <c r="Q41" s="27"/>
      <c r="R41" s="81" t="s">
        <v>94</v>
      </c>
      <c r="S41" s="67" t="s">
        <v>95</v>
      </c>
    </row>
    <row r="42" spans="2:19" ht="15.75" customHeight="1" x14ac:dyDescent="0.25">
      <c r="B42" s="188"/>
      <c r="C42" s="82" t="s">
        <v>63</v>
      </c>
      <c r="D42" s="83"/>
      <c r="E42" s="50"/>
      <c r="F42" s="50"/>
      <c r="G42" s="50"/>
      <c r="H42" s="50"/>
      <c r="I42" s="84" t="s">
        <v>57</v>
      </c>
      <c r="J42" s="85"/>
      <c r="K42" s="54"/>
      <c r="L42" s="55"/>
      <c r="M42" s="55"/>
      <c r="N42" s="56"/>
      <c r="O42" s="56"/>
      <c r="P42" s="57"/>
      <c r="Q42" s="27"/>
      <c r="R42" s="86" t="s">
        <v>98</v>
      </c>
      <c r="S42" s="3"/>
    </row>
    <row r="43" spans="2:19" ht="15.75" customHeight="1" x14ac:dyDescent="0.3">
      <c r="B43" s="195" t="s">
        <v>99</v>
      </c>
      <c r="C43" s="16" t="s">
        <v>33</v>
      </c>
      <c r="D43" s="17"/>
      <c r="E43" s="18"/>
      <c r="F43" s="18"/>
      <c r="G43" s="18"/>
      <c r="H43" s="18"/>
      <c r="I43" s="20"/>
      <c r="J43" s="87"/>
      <c r="K43" s="23"/>
      <c r="L43" s="24"/>
      <c r="M43" s="24"/>
      <c r="N43" s="59"/>
      <c r="O43" s="59"/>
      <c r="P43" s="26"/>
      <c r="Q43" s="27"/>
      <c r="R43" s="184" t="s">
        <v>100</v>
      </c>
      <c r="S43" s="185"/>
    </row>
    <row r="44" spans="2:19" ht="14.25" customHeight="1" x14ac:dyDescent="0.25">
      <c r="B44" s="196"/>
      <c r="C44" s="28" t="s">
        <v>35</v>
      </c>
      <c r="D44" s="29" t="s">
        <v>37</v>
      </c>
      <c r="E44" s="32"/>
      <c r="F44" s="32"/>
      <c r="G44" s="41" t="s">
        <v>46</v>
      </c>
      <c r="H44" s="32"/>
      <c r="I44" s="35"/>
      <c r="J44" s="77"/>
      <c r="K44" s="40" t="s">
        <v>84</v>
      </c>
      <c r="L44" s="41" t="s">
        <v>46</v>
      </c>
      <c r="M44" s="32"/>
      <c r="N44" s="32"/>
      <c r="O44" s="59"/>
      <c r="P44" s="88" t="s">
        <v>81</v>
      </c>
      <c r="Q44" s="27"/>
      <c r="R44" s="3"/>
      <c r="S44" s="3"/>
    </row>
    <row r="45" spans="2:19" ht="17.25" customHeight="1" x14ac:dyDescent="0.25">
      <c r="B45" s="196"/>
      <c r="C45" s="28" t="s">
        <v>39</v>
      </c>
      <c r="D45" s="29" t="s">
        <v>37</v>
      </c>
      <c r="E45" s="32"/>
      <c r="F45" s="32"/>
      <c r="G45" s="31" t="s">
        <v>36</v>
      </c>
      <c r="H45" s="32"/>
      <c r="I45" s="35"/>
      <c r="J45" s="77"/>
      <c r="K45" s="41" t="s">
        <v>46</v>
      </c>
      <c r="L45" s="38" t="s">
        <v>42</v>
      </c>
      <c r="M45" s="37" t="s">
        <v>84</v>
      </c>
      <c r="N45" s="32"/>
      <c r="O45" s="59"/>
      <c r="P45" s="88" t="s">
        <v>81</v>
      </c>
      <c r="Q45" s="27"/>
      <c r="R45" s="89" t="s">
        <v>101</v>
      </c>
      <c r="S45" s="67" t="s">
        <v>102</v>
      </c>
    </row>
    <row r="46" spans="2:19" ht="13.5" customHeight="1" x14ac:dyDescent="0.25">
      <c r="B46" s="196"/>
      <c r="C46" s="28" t="s">
        <v>43</v>
      </c>
      <c r="D46" s="29" t="s">
        <v>36</v>
      </c>
      <c r="E46" s="32"/>
      <c r="F46" s="32"/>
      <c r="G46" s="41" t="s">
        <v>46</v>
      </c>
      <c r="H46" s="39" t="s">
        <v>44</v>
      </c>
      <c r="I46" s="35"/>
      <c r="J46" s="77"/>
      <c r="K46" s="40" t="s">
        <v>40</v>
      </c>
      <c r="L46" s="38" t="s">
        <v>42</v>
      </c>
      <c r="M46" s="37" t="s">
        <v>84</v>
      </c>
      <c r="N46" s="32"/>
      <c r="O46" s="59"/>
      <c r="P46" s="88" t="s">
        <v>87</v>
      </c>
      <c r="Q46" s="27"/>
      <c r="R46" s="73" t="s">
        <v>38</v>
      </c>
      <c r="S46" s="67" t="s">
        <v>103</v>
      </c>
    </row>
    <row r="47" spans="2:19" ht="15.75" customHeight="1" x14ac:dyDescent="0.25">
      <c r="B47" s="196"/>
      <c r="C47" s="28" t="s">
        <v>45</v>
      </c>
      <c r="D47" s="40"/>
      <c r="E47" s="32"/>
      <c r="F47" s="32"/>
      <c r="G47" s="32"/>
      <c r="H47" s="39" t="s">
        <v>44</v>
      </c>
      <c r="I47" s="35"/>
      <c r="J47" s="77"/>
      <c r="K47" s="90" t="s">
        <v>40</v>
      </c>
      <c r="L47" s="41" t="s">
        <v>46</v>
      </c>
      <c r="M47" s="41" t="s">
        <v>46</v>
      </c>
      <c r="N47" s="32"/>
      <c r="O47" s="59"/>
      <c r="P47" s="88" t="s">
        <v>87</v>
      </c>
      <c r="Q47" s="27"/>
      <c r="R47" s="91" t="s">
        <v>104</v>
      </c>
      <c r="S47" s="92" t="s">
        <v>105</v>
      </c>
    </row>
    <row r="48" spans="2:19" ht="15.75" customHeight="1" x14ac:dyDescent="0.25">
      <c r="B48" s="196"/>
      <c r="C48" s="28" t="s">
        <v>49</v>
      </c>
      <c r="D48" s="40"/>
      <c r="E48" s="32"/>
      <c r="F48" s="32"/>
      <c r="G48" s="32"/>
      <c r="H48" s="39" t="s">
        <v>44</v>
      </c>
      <c r="I48" s="35"/>
      <c r="J48" s="77"/>
      <c r="K48" s="41" t="s">
        <v>46</v>
      </c>
      <c r="L48" s="38" t="s">
        <v>48</v>
      </c>
      <c r="M48" s="38" t="s">
        <v>40</v>
      </c>
      <c r="N48" s="32"/>
      <c r="O48" s="59"/>
      <c r="P48" s="33"/>
      <c r="Q48" s="27"/>
      <c r="R48" s="81" t="s">
        <v>44</v>
      </c>
      <c r="S48" s="67" t="s">
        <v>106</v>
      </c>
    </row>
    <row r="49" spans="2:19" ht="15.75" customHeight="1" x14ac:dyDescent="0.25">
      <c r="B49" s="196"/>
      <c r="C49" s="28" t="s">
        <v>50</v>
      </c>
      <c r="D49" s="40"/>
      <c r="E49" s="32"/>
      <c r="F49" s="31" t="s">
        <v>51</v>
      </c>
      <c r="G49" s="32"/>
      <c r="H49" s="32"/>
      <c r="I49" s="35"/>
      <c r="J49" s="60"/>
      <c r="K49" s="93"/>
      <c r="L49" s="38" t="s">
        <v>48</v>
      </c>
      <c r="M49" s="37" t="s">
        <v>68</v>
      </c>
      <c r="N49" s="32"/>
      <c r="O49" s="41" t="s">
        <v>46</v>
      </c>
      <c r="P49" s="32"/>
      <c r="Q49" s="27"/>
      <c r="R49" s="81" t="s">
        <v>107</v>
      </c>
      <c r="S49" s="67" t="s">
        <v>108</v>
      </c>
    </row>
    <row r="50" spans="2:19" ht="15.75" customHeight="1" x14ac:dyDescent="0.25">
      <c r="B50" s="196"/>
      <c r="C50" s="28" t="s">
        <v>53</v>
      </c>
      <c r="D50" s="40"/>
      <c r="E50" s="32"/>
      <c r="F50" s="31" t="s">
        <v>51</v>
      </c>
      <c r="G50" s="32"/>
      <c r="H50" s="32"/>
      <c r="I50" s="35"/>
      <c r="J50" s="60"/>
      <c r="K50" s="32"/>
      <c r="L50" s="32"/>
      <c r="M50" s="32"/>
      <c r="N50" s="37" t="s">
        <v>68</v>
      </c>
      <c r="O50" s="32" t="s">
        <v>52</v>
      </c>
      <c r="P50" s="32"/>
      <c r="Q50" s="27"/>
      <c r="R50" s="81" t="s">
        <v>109</v>
      </c>
      <c r="S50" s="67" t="s">
        <v>110</v>
      </c>
    </row>
    <row r="51" spans="2:19" ht="15.75" customHeight="1" x14ac:dyDescent="0.25">
      <c r="B51" s="196"/>
      <c r="C51" s="28" t="s">
        <v>55</v>
      </c>
      <c r="D51" s="40"/>
      <c r="E51" s="94" t="s">
        <v>73</v>
      </c>
      <c r="F51" s="41" t="s">
        <v>46</v>
      </c>
      <c r="G51" s="32"/>
      <c r="H51" s="32"/>
      <c r="I51" s="43" t="s">
        <v>51</v>
      </c>
      <c r="J51" s="60"/>
      <c r="K51" s="32"/>
      <c r="L51" s="32"/>
      <c r="M51" s="32"/>
      <c r="N51" s="37" t="s">
        <v>68</v>
      </c>
      <c r="O51" s="32" t="s">
        <v>52</v>
      </c>
      <c r="P51" s="32"/>
      <c r="Q51" s="27"/>
      <c r="R51" s="3"/>
      <c r="S51" s="3"/>
    </row>
    <row r="52" spans="2:19" ht="15.75" customHeight="1" x14ac:dyDescent="0.25">
      <c r="B52" s="196"/>
      <c r="C52" s="28" t="s">
        <v>56</v>
      </c>
      <c r="D52" s="40"/>
      <c r="E52" s="94" t="s">
        <v>73</v>
      </c>
      <c r="F52" s="41" t="s">
        <v>46</v>
      </c>
      <c r="G52" s="32"/>
      <c r="H52" s="32"/>
      <c r="I52" s="43" t="s">
        <v>51</v>
      </c>
      <c r="J52" s="60"/>
      <c r="K52" s="40"/>
      <c r="L52" s="32"/>
      <c r="M52" s="32"/>
      <c r="N52" s="41" t="s">
        <v>46</v>
      </c>
      <c r="O52" s="41" t="s">
        <v>58</v>
      </c>
      <c r="P52" s="32"/>
      <c r="Q52" s="27"/>
    </row>
    <row r="53" spans="2:19" ht="15.75" customHeight="1" x14ac:dyDescent="0.25">
      <c r="B53" s="196"/>
      <c r="C53" s="28" t="s">
        <v>59</v>
      </c>
      <c r="D53" s="40"/>
      <c r="E53" s="94" t="s">
        <v>73</v>
      </c>
      <c r="F53" s="31" t="s">
        <v>57</v>
      </c>
      <c r="G53" s="32"/>
      <c r="H53" s="32"/>
      <c r="I53" s="41" t="s">
        <v>46</v>
      </c>
      <c r="J53" s="60"/>
      <c r="K53" s="40"/>
      <c r="L53" s="32"/>
      <c r="M53" s="32"/>
      <c r="N53" s="38" t="s">
        <v>76</v>
      </c>
      <c r="O53" s="32" t="s">
        <v>60</v>
      </c>
      <c r="P53" s="32"/>
      <c r="Q53" s="27"/>
    </row>
    <row r="54" spans="2:19" ht="15.75" customHeight="1" x14ac:dyDescent="0.25">
      <c r="B54" s="196"/>
      <c r="C54" s="28" t="s">
        <v>62</v>
      </c>
      <c r="D54" s="40"/>
      <c r="E54" s="32"/>
      <c r="F54" s="32"/>
      <c r="G54" s="32"/>
      <c r="H54" s="32"/>
      <c r="I54" s="43" t="s">
        <v>57</v>
      </c>
      <c r="J54" s="60"/>
      <c r="K54" s="40"/>
      <c r="L54" s="32"/>
      <c r="M54" s="32"/>
      <c r="N54" s="38" t="s">
        <v>76</v>
      </c>
      <c r="O54" s="32" t="s">
        <v>60</v>
      </c>
      <c r="P54" s="32"/>
      <c r="Q54" s="27"/>
      <c r="R54" s="95"/>
      <c r="S54" s="96"/>
    </row>
    <row r="55" spans="2:19" ht="15.75" customHeight="1" x14ac:dyDescent="0.25">
      <c r="B55" s="197"/>
      <c r="C55" s="28" t="s">
        <v>63</v>
      </c>
      <c r="D55" s="49"/>
      <c r="E55" s="50"/>
      <c r="F55" s="50"/>
      <c r="G55" s="50"/>
      <c r="H55" s="50"/>
      <c r="I55" s="84" t="s">
        <v>57</v>
      </c>
      <c r="J55" s="77"/>
      <c r="K55" s="49"/>
      <c r="L55" s="50"/>
      <c r="M55" s="50"/>
      <c r="N55" s="50"/>
      <c r="O55" s="50"/>
      <c r="P55" s="52"/>
      <c r="Q55" s="27"/>
      <c r="R55" s="97"/>
      <c r="S55" s="98"/>
    </row>
    <row r="56" spans="2:19" ht="15.75" customHeight="1" x14ac:dyDescent="0.25">
      <c r="B56" s="186" t="s">
        <v>111</v>
      </c>
      <c r="C56" s="99" t="s">
        <v>33</v>
      </c>
      <c r="D56" s="17"/>
      <c r="E56" s="18"/>
      <c r="F56" s="18"/>
      <c r="G56" s="18"/>
      <c r="H56" s="18"/>
      <c r="I56" s="20"/>
      <c r="J56" s="72"/>
      <c r="K56" s="23"/>
      <c r="L56" s="24"/>
      <c r="M56" s="24"/>
      <c r="N56" s="59"/>
      <c r="O56" s="59"/>
      <c r="P56" s="26"/>
      <c r="Q56" s="27"/>
      <c r="R56" s="100"/>
      <c r="S56" s="96"/>
    </row>
    <row r="57" spans="2:19" ht="15.75" customHeight="1" x14ac:dyDescent="0.25">
      <c r="B57" s="187"/>
      <c r="C57" s="101" t="s">
        <v>35</v>
      </c>
      <c r="D57" s="40"/>
      <c r="E57" s="31" t="s">
        <v>36</v>
      </c>
      <c r="F57" s="31" t="s">
        <v>37</v>
      </c>
      <c r="G57" s="41" t="s">
        <v>46</v>
      </c>
      <c r="H57" s="32"/>
      <c r="I57" s="102"/>
      <c r="J57" s="60"/>
      <c r="K57" s="41" t="s">
        <v>46</v>
      </c>
      <c r="L57" s="38" t="s">
        <v>40</v>
      </c>
      <c r="M57" s="41" t="s">
        <v>46</v>
      </c>
      <c r="N57" s="103" t="s">
        <v>113</v>
      </c>
      <c r="O57" s="37" t="s">
        <v>84</v>
      </c>
      <c r="P57" s="104" t="s">
        <v>54</v>
      </c>
      <c r="Q57" s="27"/>
      <c r="R57" s="27"/>
      <c r="S57" s="6"/>
    </row>
    <row r="58" spans="2:19" ht="15.75" customHeight="1" x14ac:dyDescent="0.25">
      <c r="B58" s="187"/>
      <c r="C58" s="101" t="s">
        <v>39</v>
      </c>
      <c r="D58" s="41" t="s">
        <v>46</v>
      </c>
      <c r="E58" s="31" t="s">
        <v>36</v>
      </c>
      <c r="F58" s="41" t="s">
        <v>46</v>
      </c>
      <c r="G58" s="41" t="s">
        <v>46</v>
      </c>
      <c r="H58" s="32"/>
      <c r="I58" s="43" t="s">
        <v>37</v>
      </c>
      <c r="J58" s="60"/>
      <c r="K58" s="41" t="s">
        <v>46</v>
      </c>
      <c r="L58" s="38" t="s">
        <v>40</v>
      </c>
      <c r="M58" s="41" t="s">
        <v>46</v>
      </c>
      <c r="N58" s="103" t="s">
        <v>113</v>
      </c>
      <c r="O58" s="37" t="s">
        <v>84</v>
      </c>
      <c r="P58" s="104" t="s">
        <v>54</v>
      </c>
      <c r="Q58" s="27"/>
      <c r="R58" s="27"/>
      <c r="S58" s="67"/>
    </row>
    <row r="59" spans="2:19" ht="15.75" customHeight="1" x14ac:dyDescent="0.25">
      <c r="B59" s="187"/>
      <c r="C59" s="101" t="s">
        <v>43</v>
      </c>
      <c r="D59" s="105" t="s">
        <v>69</v>
      </c>
      <c r="E59" s="76" t="s">
        <v>69</v>
      </c>
      <c r="F59" s="76" t="s">
        <v>69</v>
      </c>
      <c r="G59" s="76" t="s">
        <v>69</v>
      </c>
      <c r="H59" s="76" t="s">
        <v>69</v>
      </c>
      <c r="I59" s="106" t="s">
        <v>69</v>
      </c>
      <c r="J59" s="60"/>
      <c r="K59" s="105" t="s">
        <v>69</v>
      </c>
      <c r="L59" s="76" t="s">
        <v>69</v>
      </c>
      <c r="M59" s="76" t="s">
        <v>69</v>
      </c>
      <c r="N59" s="76" t="s">
        <v>69</v>
      </c>
      <c r="O59" s="76" t="s">
        <v>69</v>
      </c>
      <c r="P59" s="106" t="s">
        <v>69</v>
      </c>
      <c r="Q59" s="27"/>
      <c r="R59" s="27"/>
      <c r="S59" s="6"/>
    </row>
    <row r="60" spans="2:19" ht="15.75" customHeight="1" x14ac:dyDescent="0.25">
      <c r="B60" s="187"/>
      <c r="C60" s="101" t="s">
        <v>45</v>
      </c>
      <c r="D60" s="105" t="s">
        <v>69</v>
      </c>
      <c r="E60" s="76" t="s">
        <v>69</v>
      </c>
      <c r="F60" s="76" t="s">
        <v>69</v>
      </c>
      <c r="G60" s="76" t="s">
        <v>69</v>
      </c>
      <c r="H60" s="76" t="s">
        <v>69</v>
      </c>
      <c r="I60" s="106" t="s">
        <v>69</v>
      </c>
      <c r="J60" s="60"/>
      <c r="K60" s="105" t="s">
        <v>69</v>
      </c>
      <c r="L60" s="76" t="s">
        <v>69</v>
      </c>
      <c r="M60" s="76" t="s">
        <v>69</v>
      </c>
      <c r="N60" s="76" t="s">
        <v>69</v>
      </c>
      <c r="O60" s="76" t="s">
        <v>69</v>
      </c>
      <c r="P60" s="107" t="s">
        <v>114</v>
      </c>
      <c r="Q60" s="27"/>
      <c r="R60" s="27"/>
      <c r="S60" s="6"/>
    </row>
    <row r="61" spans="2:19" ht="15.75" customHeight="1" x14ac:dyDescent="0.25">
      <c r="B61" s="188"/>
      <c r="C61" s="108" t="s">
        <v>49</v>
      </c>
      <c r="D61" s="109"/>
      <c r="E61" s="110"/>
      <c r="F61" s="110"/>
      <c r="G61" s="110"/>
      <c r="H61" s="110"/>
      <c r="I61" s="111"/>
      <c r="J61" s="112"/>
      <c r="K61" s="54"/>
      <c r="L61" s="55"/>
      <c r="M61" s="55"/>
      <c r="N61" s="56"/>
      <c r="O61" s="56"/>
      <c r="P61" s="57"/>
      <c r="Q61" s="27"/>
      <c r="R61" s="27"/>
      <c r="S61" s="6"/>
    </row>
    <row r="62" spans="2:19" ht="15.75" customHeight="1" x14ac:dyDescent="0.25">
      <c r="B62" s="7"/>
      <c r="C62" s="7"/>
      <c r="D62" s="8"/>
      <c r="E62" s="8"/>
      <c r="F62" s="8"/>
      <c r="G62" s="8"/>
      <c r="H62" s="8"/>
      <c r="I62" s="8"/>
      <c r="J62" s="27"/>
      <c r="K62" s="27"/>
      <c r="L62" s="27"/>
      <c r="M62" s="27"/>
      <c r="N62" s="27"/>
      <c r="O62" s="27"/>
      <c r="P62" s="27"/>
      <c r="Q62" s="27"/>
      <c r="R62" s="27"/>
      <c r="S62" s="6"/>
    </row>
    <row r="63" spans="2:19" ht="15.75" customHeight="1" x14ac:dyDescent="0.3">
      <c r="B63" s="113" t="s">
        <v>116</v>
      </c>
      <c r="C63" s="7"/>
      <c r="D63" s="8"/>
      <c r="E63" s="8"/>
      <c r="F63" s="8"/>
      <c r="G63" s="8"/>
      <c r="H63" s="8"/>
      <c r="I63" s="8"/>
      <c r="J63" s="27"/>
      <c r="K63" s="27"/>
      <c r="L63" s="27"/>
      <c r="M63" s="27"/>
      <c r="N63" s="27"/>
      <c r="O63" s="27"/>
      <c r="P63" s="27"/>
      <c r="Q63" s="27"/>
      <c r="R63" s="27"/>
      <c r="S63" s="6"/>
    </row>
    <row r="64" spans="2:19" ht="15.75" customHeight="1" x14ac:dyDescent="0.25">
      <c r="B64" s="7"/>
      <c r="C64" s="7"/>
      <c r="D64" s="8"/>
      <c r="E64" s="8"/>
      <c r="F64" s="8"/>
      <c r="G64" s="8"/>
      <c r="H64" s="8"/>
      <c r="I64" s="8"/>
      <c r="J64" s="27"/>
      <c r="K64" s="27"/>
      <c r="L64" s="27"/>
      <c r="M64" s="27"/>
      <c r="N64" s="27"/>
      <c r="O64" s="27"/>
      <c r="P64" s="27"/>
      <c r="Q64" s="27"/>
      <c r="R64" s="27"/>
      <c r="S64" s="6"/>
    </row>
    <row r="65" spans="2:19" ht="15.75" customHeight="1" x14ac:dyDescent="0.3">
      <c r="B65" s="189" t="s">
        <v>117</v>
      </c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</row>
    <row r="66" spans="2:19" ht="15.75" customHeight="1" x14ac:dyDescent="0.3">
      <c r="B66" s="114"/>
      <c r="C66" s="114"/>
      <c r="D66" s="115"/>
      <c r="E66" s="115"/>
      <c r="F66" s="115"/>
      <c r="G66" s="115"/>
      <c r="H66" s="115"/>
      <c r="I66" s="115"/>
      <c r="J66" s="114"/>
      <c r="K66" s="114"/>
      <c r="L66" s="114"/>
      <c r="M66" s="114"/>
      <c r="N66" s="114"/>
      <c r="O66" s="114"/>
      <c r="P66" s="114"/>
      <c r="Q66" s="114"/>
      <c r="R66" s="114"/>
      <c r="S66" s="6"/>
    </row>
    <row r="67" spans="2:19" ht="15.75" customHeight="1" x14ac:dyDescent="0.3">
      <c r="B67" s="114" t="s">
        <v>119</v>
      </c>
      <c r="C67" s="114"/>
      <c r="D67" s="115"/>
      <c r="E67" s="115"/>
      <c r="F67" s="115"/>
      <c r="G67" s="115"/>
      <c r="H67" s="115"/>
      <c r="I67" s="115"/>
      <c r="J67" s="114"/>
      <c r="K67" s="114"/>
      <c r="L67" s="114"/>
      <c r="M67" s="114"/>
      <c r="N67" s="114"/>
      <c r="O67" s="114"/>
      <c r="P67" s="114"/>
      <c r="Q67" s="114"/>
      <c r="R67" s="114"/>
      <c r="S67" s="6"/>
    </row>
    <row r="68" spans="2:19" ht="15.75" customHeight="1" x14ac:dyDescent="0.25">
      <c r="D68" s="30"/>
      <c r="E68" s="30"/>
      <c r="F68" s="30"/>
      <c r="G68" s="30"/>
      <c r="H68" s="30"/>
      <c r="I68" s="30"/>
      <c r="S68" s="6"/>
    </row>
    <row r="69" spans="2:19" ht="15.75" customHeight="1" x14ac:dyDescent="0.25">
      <c r="D69" s="30"/>
      <c r="E69" s="30"/>
      <c r="F69" s="30"/>
      <c r="G69" s="30"/>
      <c r="H69" s="30"/>
      <c r="I69" s="30"/>
      <c r="S69" s="6"/>
    </row>
    <row r="70" spans="2:19" ht="15.75" customHeight="1" x14ac:dyDescent="0.25">
      <c r="D70" s="30"/>
      <c r="E70" s="30"/>
      <c r="F70" s="30"/>
      <c r="G70" s="30"/>
      <c r="H70" s="30"/>
      <c r="I70" s="30"/>
      <c r="S70" s="6"/>
    </row>
    <row r="71" spans="2:19" ht="15.75" customHeight="1" x14ac:dyDescent="0.25">
      <c r="D71" s="30"/>
      <c r="E71" s="30"/>
      <c r="F71" s="30"/>
      <c r="G71" s="30"/>
      <c r="H71" s="30"/>
      <c r="I71" s="30"/>
      <c r="S71" s="6"/>
    </row>
    <row r="72" spans="2:19" ht="15.75" customHeight="1" x14ac:dyDescent="0.25">
      <c r="D72" s="30"/>
      <c r="E72" s="30"/>
      <c r="F72" s="30"/>
      <c r="G72" s="30"/>
      <c r="H72" s="30"/>
      <c r="I72" s="30"/>
      <c r="S72" s="6"/>
    </row>
    <row r="73" spans="2:19" ht="15.75" customHeight="1" x14ac:dyDescent="0.25">
      <c r="D73" s="30"/>
      <c r="E73" s="30"/>
      <c r="F73" s="30"/>
      <c r="G73" s="30"/>
      <c r="H73" s="30"/>
      <c r="I73" s="30"/>
      <c r="S73" s="6"/>
    </row>
    <row r="74" spans="2:19" ht="15.75" customHeight="1" x14ac:dyDescent="0.25">
      <c r="D74" s="30"/>
      <c r="E74" s="30"/>
      <c r="F74" s="30"/>
      <c r="G74" s="30"/>
      <c r="H74" s="30"/>
      <c r="I74" s="30"/>
      <c r="S74" s="6"/>
    </row>
    <row r="75" spans="2:19" ht="15.75" customHeight="1" x14ac:dyDescent="0.25">
      <c r="D75" s="30"/>
      <c r="E75" s="30"/>
      <c r="F75" s="30"/>
      <c r="G75" s="30"/>
      <c r="H75" s="30"/>
      <c r="I75" s="30"/>
      <c r="S75" s="6"/>
    </row>
    <row r="76" spans="2:19" ht="15.75" customHeight="1" x14ac:dyDescent="0.25"/>
    <row r="77" spans="2:19" ht="15.75" customHeight="1" x14ac:dyDescent="0.25"/>
    <row r="78" spans="2:19" ht="15.75" customHeight="1" x14ac:dyDescent="0.25"/>
    <row r="79" spans="2:19" ht="15.75" customHeight="1" x14ac:dyDescent="0.25"/>
    <row r="80" spans="2:19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R36:S36"/>
    <mergeCell ref="R43:S43"/>
    <mergeCell ref="B56:B61"/>
    <mergeCell ref="B65:S65"/>
    <mergeCell ref="B1:R1"/>
    <mergeCell ref="B2:Q2"/>
    <mergeCell ref="B4:B16"/>
    <mergeCell ref="B17:B29"/>
    <mergeCell ref="R25:S25"/>
    <mergeCell ref="B30:B42"/>
    <mergeCell ref="B43:B55"/>
  </mergeCells>
  <conditionalFormatting sqref="S61">
    <cfRule type="notContainsBlanks" dxfId="58" priority="1">
      <formula>LEN(TRIM(S61))&gt;0</formula>
    </cfRule>
  </conditionalFormatting>
  <conditionalFormatting sqref="A3">
    <cfRule type="notContainsBlanks" dxfId="57" priority="2">
      <formula>LEN(TRIM(A3))&gt;0</formula>
    </cfRule>
  </conditionalFormatting>
  <conditionalFormatting sqref="D4:R61">
    <cfRule type="containsText" dxfId="56" priority="3" operator="containsText" text="PP">
      <formula>NOT(ISERROR(SEARCH(("PP"),(D4))))</formula>
    </cfRule>
  </conditionalFormatting>
  <conditionalFormatting sqref="D4:R61">
    <cfRule type="containsText" dxfId="55" priority="4" operator="containsText" text="A1">
      <formula>NOT(ISERROR(SEARCH(("A1"),(D4))))</formula>
    </cfRule>
  </conditionalFormatting>
  <conditionalFormatting sqref="D4:R61">
    <cfRule type="containsText" dxfId="54" priority="5" operator="containsText" text="A0">
      <formula>NOT(ISERROR(SEARCH(("A0"),(D4))))</formula>
    </cfRule>
  </conditionalFormatting>
  <conditionalFormatting sqref="D4:R61">
    <cfRule type="containsText" dxfId="53" priority="6" operator="containsText" text="AN">
      <formula>NOT(ISERROR(SEARCH(("AN"),(D4))))</formula>
    </cfRule>
  </conditionalFormatting>
  <conditionalFormatting sqref="D4:R61">
    <cfRule type="containsText" dxfId="52" priority="7" operator="containsText" text="A2">
      <formula>NOT(ISERROR(SEARCH(("A2"),(D4))))</formula>
    </cfRule>
  </conditionalFormatting>
  <conditionalFormatting sqref="D4:R61">
    <cfRule type="cellIs" dxfId="51" priority="8" operator="equal">
      <formula>"P"</formula>
    </cfRule>
  </conditionalFormatting>
  <conditionalFormatting sqref="D4:R61">
    <cfRule type="cellIs" dxfId="50" priority="9" operator="equal">
      <formula>"C"</formula>
    </cfRule>
  </conditionalFormatting>
  <conditionalFormatting sqref="D4:R61">
    <cfRule type="containsText" dxfId="49" priority="10" operator="containsText" text="L2">
      <formula>NOT(ISERROR(SEARCH(("L2"),(D4))))</formula>
    </cfRule>
  </conditionalFormatting>
  <conditionalFormatting sqref="D4:R61">
    <cfRule type="containsText" dxfId="48" priority="11" operator="containsText" text="D/A">
      <formula>NOT(ISERROR(SEARCH(("D/A"),(D4))))</formula>
    </cfRule>
  </conditionalFormatting>
  <conditionalFormatting sqref="D4:P61 R31:R34 R38:R50">
    <cfRule type="containsText" dxfId="47" priority="12" operator="containsText" text="ING">
      <formula>NOT(ISERROR(SEARCH(("ING"),(D4))))</formula>
    </cfRule>
  </conditionalFormatting>
  <conditionalFormatting sqref="D4:P61 R32 R41 R44:R50">
    <cfRule type="containsText" dxfId="46" priority="13" operator="containsText" text="ING.">
      <formula>NOT(ISERROR(SEARCH(("ING."),(D4))))</formula>
    </cfRule>
  </conditionalFormatting>
  <conditionalFormatting sqref="D4:P61 R30 R32 R41 R46 R48:R50">
    <cfRule type="containsText" dxfId="45" priority="14" operator="containsText" text="LSPA">
      <formula>NOT(ISERROR(SEARCH(("LSPA"),(D4))))</formula>
    </cfRule>
  </conditionalFormatting>
  <conditionalFormatting sqref="A1:R75">
    <cfRule type="containsText" dxfId="44" priority="15" operator="containsText" text="B1">
      <formula>NOT(ISERROR(SEARCH(("B1"),(A1))))</formula>
    </cfRule>
  </conditionalFormatting>
  <conditionalFormatting sqref="A1:S75">
    <cfRule type="containsText" dxfId="43" priority="16" operator="containsText" text="R/P">
      <formula>NOT(ISERROR(SEARCH(("R/P"),(A1))))</formula>
    </cfRule>
  </conditionalFormatting>
  <printOptions horizontalCentered="1" gridLines="1"/>
  <pageMargins left="0.7" right="0.7" top="0.75" bottom="0.75" header="0" footer="0"/>
  <pageSetup paperSize="8" pageOrder="overThenDown" orientation="portrait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Q1000"/>
  <sheetViews>
    <sheetView workbookViewId="0"/>
  </sheetViews>
  <sheetFormatPr defaultColWidth="12.6640625" defaultRowHeight="15" customHeight="1" x14ac:dyDescent="0.25"/>
  <cols>
    <col min="1" max="1" width="6.109375" customWidth="1"/>
    <col min="2" max="2" width="10.44140625" customWidth="1"/>
    <col min="3" max="4" width="9.88671875" customWidth="1"/>
    <col min="5" max="5" width="10.21875" customWidth="1"/>
    <col min="6" max="6" width="10.44140625" customWidth="1"/>
    <col min="7" max="7" width="9.88671875" customWidth="1"/>
    <col min="8" max="8" width="8.44140625" customWidth="1"/>
    <col min="9" max="9" width="12" customWidth="1"/>
    <col min="10" max="10" width="9" customWidth="1"/>
    <col min="11" max="11" width="7.88671875" customWidth="1"/>
    <col min="12" max="12" width="6.88671875" customWidth="1"/>
    <col min="13" max="13" width="8.109375" customWidth="1"/>
    <col min="14" max="14" width="7.88671875" customWidth="1"/>
    <col min="15" max="15" width="8.44140625" customWidth="1"/>
    <col min="16" max="16" width="7.33203125" customWidth="1"/>
    <col min="17" max="17" width="7.109375" customWidth="1"/>
    <col min="18" max="26" width="11.109375" customWidth="1"/>
  </cols>
  <sheetData>
    <row r="1" spans="1:17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 x14ac:dyDescent="0.25">
      <c r="A2" s="1"/>
      <c r="B2" s="198" t="s">
        <v>2</v>
      </c>
      <c r="C2" s="199"/>
      <c r="D2" s="199"/>
      <c r="E2" s="199"/>
      <c r="F2" s="199"/>
      <c r="G2" s="200"/>
      <c r="H2" s="1"/>
      <c r="I2" s="198" t="s">
        <v>3</v>
      </c>
      <c r="J2" s="199"/>
      <c r="K2" s="199"/>
      <c r="L2" s="199"/>
      <c r="M2" s="199"/>
      <c r="N2" s="200"/>
      <c r="O2" s="1"/>
      <c r="P2" s="1"/>
      <c r="Q2" s="1"/>
    </row>
    <row r="3" spans="1:17" ht="15.75" customHeight="1" x14ac:dyDescent="0.25">
      <c r="A3" s="1"/>
      <c r="B3" s="13" t="s">
        <v>15</v>
      </c>
      <c r="C3" s="14" t="s">
        <v>23</v>
      </c>
      <c r="D3" s="14" t="s">
        <v>27</v>
      </c>
      <c r="E3" s="14" t="s">
        <v>28</v>
      </c>
      <c r="F3" s="14" t="s">
        <v>29</v>
      </c>
      <c r="G3" s="14" t="s">
        <v>30</v>
      </c>
      <c r="H3" s="1"/>
      <c r="I3" s="13" t="s">
        <v>31</v>
      </c>
      <c r="J3" s="14" t="s">
        <v>23</v>
      </c>
      <c r="K3" s="14" t="s">
        <v>27</v>
      </c>
      <c r="L3" s="14" t="s">
        <v>28</v>
      </c>
      <c r="M3" s="14" t="s">
        <v>29</v>
      </c>
      <c r="N3" s="14" t="s">
        <v>30</v>
      </c>
      <c r="O3" s="1"/>
      <c r="P3" s="1"/>
      <c r="Q3" s="1"/>
    </row>
    <row r="4" spans="1:17" ht="15.75" customHeight="1" x14ac:dyDescent="0.25">
      <c r="A4" s="1"/>
      <c r="B4" s="14"/>
      <c r="C4" s="13"/>
      <c r="D4" s="13"/>
      <c r="E4" s="13"/>
      <c r="F4" s="13"/>
      <c r="G4" s="13"/>
      <c r="H4" s="1"/>
      <c r="I4" s="14"/>
      <c r="J4" s="13" t="e">
        <f>HLOOKUP($I$3,ORARIO_GENERALE!$D$3:$P$61,2,0)</f>
        <v>#N/A</v>
      </c>
      <c r="K4" s="13" t="e">
        <f>HLOOKUP($I$3,ORARIO_GENERALE!$D$3:$P$61,15,0)</f>
        <v>#N/A</v>
      </c>
      <c r="L4" s="13" t="e">
        <f>HLOOKUP($I$3,ORARIO_GENERALE!$D$3:$P$61,28,0)</f>
        <v>#N/A</v>
      </c>
      <c r="M4" s="13" t="e">
        <f>HLOOKUP($I$3,ORARIO_GENERALE!$D$3:$P$61,41,0)</f>
        <v>#N/A</v>
      </c>
      <c r="N4" s="13" t="e">
        <f>HLOOKUP($I$3,ORARIO_GENERALE!$D$3:$P$61,54,0)</f>
        <v>#N/A</v>
      </c>
      <c r="O4" s="1"/>
      <c r="P4" s="1"/>
      <c r="Q4" s="1"/>
    </row>
    <row r="5" spans="1:17" ht="15.75" customHeight="1" x14ac:dyDescent="0.25">
      <c r="A5" s="1"/>
      <c r="B5" s="14" t="str">
        <f>ORARIO_GENERALE!C5</f>
        <v>09:00-10:00</v>
      </c>
      <c r="C5" s="13" t="str">
        <f t="array" ref="C5">IFERROR(INDEX(ORARIO_GENERALE!$D$3:$I$3,MATCH("*"&amp;$B$3&amp;"*",ORARIO_GENERALE!D5:I5,0)),"")</f>
        <v/>
      </c>
      <c r="D5" s="13" t="str">
        <f t="array" ref="D5">IFERROR(INDEX(ORARIO_GENERALE!$D$3:$I$3,MATCH("*"&amp;$B$3&amp;"*",ORARIO_GENERALE!D18:I18,0)),"")</f>
        <v/>
      </c>
      <c r="E5" s="13" t="str">
        <f t="array" ref="E5">IFERROR(INDEX(ORARIO_GENERALE!$D$3:$I$3,MATCH("*"&amp;$B$3&amp;"*",ORARIO_GENERALE!D31:I31,0)),"")</f>
        <v/>
      </c>
      <c r="F5" s="13" t="str">
        <f t="array" ref="F5">IFERROR(INDEX(ORARIO_GENERALE!$D$3:$I$3,MATCH("*"&amp;$B$3&amp;"*",ORARIO_GENERALE!D44:I44,0)),"")</f>
        <v/>
      </c>
      <c r="G5" s="13" t="str">
        <f t="array" ref="G5">IFERROR(INDEX(ORARIO_GENERALE!$D$3:$I$3,MATCH("*"&amp;$B$3&amp;"*",ORARIO_GENERALE!$D57:$I57,0)),"")</f>
        <v/>
      </c>
      <c r="H5" s="1"/>
      <c r="I5" s="14" t="str">
        <f>ORARIO_GENERALE!C5</f>
        <v>09:00-10:00</v>
      </c>
      <c r="J5" s="13" t="e">
        <f>HLOOKUP($I$3,ORARIO_GENERALE!$D$3:$P$61,3,0)</f>
        <v>#N/A</v>
      </c>
      <c r="K5" s="13" t="e">
        <f>HLOOKUP($I$3,ORARIO_GENERALE!$D$3:$P$61,16,0)</f>
        <v>#N/A</v>
      </c>
      <c r="L5" s="13" t="e">
        <f>HLOOKUP($I$3,ORARIO_GENERALE!$D$3:$P$61,29,0)</f>
        <v>#N/A</v>
      </c>
      <c r="M5" s="13" t="e">
        <f>HLOOKUP($I$3,ORARIO_GENERALE!$D$3:$P$61,42,0)</f>
        <v>#N/A</v>
      </c>
      <c r="N5" s="13" t="e">
        <f>HLOOKUP($I$3,ORARIO_GENERALE!$D$3:$P$61,55,0)</f>
        <v>#N/A</v>
      </c>
      <c r="O5" s="1"/>
      <c r="P5" s="1"/>
      <c r="Q5" s="1"/>
    </row>
    <row r="6" spans="1:17" ht="15.75" customHeight="1" x14ac:dyDescent="0.25">
      <c r="A6" s="1"/>
      <c r="B6" s="14" t="str">
        <f>ORARIO_GENERALE!C6</f>
        <v>10:00-11:00</v>
      </c>
      <c r="C6" s="13" t="str">
        <f t="array" ref="C6">IFERROR(INDEX(ORARIO_GENERALE!$D$3:$I$3,MATCH("*"&amp;$B$3&amp;"*",ORARIO_GENERALE!D6:I6,0)),"")</f>
        <v/>
      </c>
      <c r="D6" s="13" t="str">
        <f t="array" ref="D6">IFERROR(INDEX(ORARIO_GENERALE!$D$3:$I$3,MATCH("*"&amp;$B$3&amp;"*",ORARIO_GENERALE!D19:I19,0)),"")</f>
        <v/>
      </c>
      <c r="E6" s="13" t="str">
        <f t="array" ref="E6">IFERROR(INDEX(ORARIO_GENERALE!$D$3:$I$3,MATCH("*"&amp;$B$3&amp;"*",ORARIO_GENERALE!D32:I32,0)),"")</f>
        <v/>
      </c>
      <c r="F6" s="13" t="str">
        <f t="array" ref="F6">IFERROR(INDEX(ORARIO_GENERALE!$D$3:$I$3,MATCH("*"&amp;$B$3&amp;"*",ORARIO_GENERALE!D45:I45,0)),"")</f>
        <v/>
      </c>
      <c r="G6" s="13" t="str">
        <f t="array" ref="G6">IFERROR(INDEX(ORARIO_GENERALE!$D$3:$I$3,MATCH("*"&amp;$B$3&amp;"*",ORARIO_GENERALE!$D58:$I58,0)),"")</f>
        <v/>
      </c>
      <c r="H6" s="1"/>
      <c r="I6" s="14" t="str">
        <f>ORARIO_GENERALE!C6</f>
        <v>10:00-11:00</v>
      </c>
      <c r="J6" s="13" t="e">
        <f>HLOOKUP($I$3,ORARIO_GENERALE!$D$3:$P$61,4,0)</f>
        <v>#N/A</v>
      </c>
      <c r="K6" s="13" t="e">
        <f>HLOOKUP($I$3,ORARIO_GENERALE!$D$3:$P$61,17,0)</f>
        <v>#N/A</v>
      </c>
      <c r="L6" s="13" t="e">
        <f>HLOOKUP($I$3,ORARIO_GENERALE!$D$3:$P$61,30,0)</f>
        <v>#N/A</v>
      </c>
      <c r="M6" s="13" t="e">
        <f>HLOOKUP($I$3,ORARIO_GENERALE!$D$3:$P$61,43,0)</f>
        <v>#N/A</v>
      </c>
      <c r="N6" s="13" t="e">
        <f>HLOOKUP($I$3,ORARIO_GENERALE!$D$3:$P$61,56,0)</f>
        <v>#N/A</v>
      </c>
      <c r="O6" s="1"/>
      <c r="P6" s="1"/>
      <c r="Q6" s="1"/>
    </row>
    <row r="7" spans="1:17" ht="15.75" customHeight="1" x14ac:dyDescent="0.25">
      <c r="A7" s="1"/>
      <c r="B7" s="14" t="str">
        <f>ORARIO_GENERALE!C7</f>
        <v>11:00-12:00</v>
      </c>
      <c r="C7" s="13" t="str">
        <f t="array" ref="C7">IFERROR(INDEX(ORARIO_GENERALE!$D$3:$I$3,MATCH("*"&amp;$B$3&amp;"*",ORARIO_GENERALE!D7:I7,0)),"")</f>
        <v/>
      </c>
      <c r="D7" s="13" t="str">
        <f t="array" ref="D7">IFERROR(INDEX(ORARIO_GENERALE!$D$3:$I$3,MATCH("*"&amp;$B$3&amp;"*",ORARIO_GENERALE!D20:I20,0)),"")</f>
        <v/>
      </c>
      <c r="E7" s="13" t="str">
        <f t="array" ref="E7">IFERROR(INDEX(ORARIO_GENERALE!$D$3:$I$3,MATCH("*"&amp;$B$3&amp;"*",ORARIO_GENERALE!D33:I33,0)),"")</f>
        <v/>
      </c>
      <c r="F7" s="13" t="str">
        <f t="array" ref="F7">IFERROR(INDEX(ORARIO_GENERALE!$D$3:$I$3,MATCH("*"&amp;$B$3&amp;"*",ORARIO_GENERALE!D46:I46,0)),"")</f>
        <v/>
      </c>
      <c r="G7" s="13" t="str">
        <f t="array" ref="G7">IFERROR(INDEX(ORARIO_GENERALE!$D$3:$I$3,MATCH("*"&amp;$B$3&amp;"*",ORARIO_GENERALE!$D59:$I59,0)),"")</f>
        <v/>
      </c>
      <c r="H7" s="1"/>
      <c r="I7" s="14" t="str">
        <f>ORARIO_GENERALE!C7</f>
        <v>11:00-12:00</v>
      </c>
      <c r="J7" s="13" t="e">
        <f>HLOOKUP($I$3,ORARIO_GENERALE!$D$3:$P$61,5,0)</f>
        <v>#N/A</v>
      </c>
      <c r="K7" s="13" t="e">
        <f>HLOOKUP($I$3,ORARIO_GENERALE!$D$3:$P$61,18,0)</f>
        <v>#N/A</v>
      </c>
      <c r="L7" s="13" t="e">
        <f>HLOOKUP($I$3,ORARIO_GENERALE!$D$3:$P$61,31,0)</f>
        <v>#N/A</v>
      </c>
      <c r="M7" s="13" t="e">
        <f>HLOOKUP($I$3,ORARIO_GENERALE!$D$3:$P$61,44,0)</f>
        <v>#N/A</v>
      </c>
      <c r="N7" s="13" t="e">
        <f>HLOOKUP($I$3,ORARIO_GENERALE!$D$3:$P$61,57,0)</f>
        <v>#N/A</v>
      </c>
      <c r="O7" s="1"/>
      <c r="P7" s="1"/>
      <c r="Q7" s="1"/>
    </row>
    <row r="8" spans="1:17" ht="15.75" customHeight="1" x14ac:dyDescent="0.25">
      <c r="A8" s="1"/>
      <c r="B8" s="14" t="str">
        <f>ORARIO_GENERALE!C8</f>
        <v>12:00-13:00</v>
      </c>
      <c r="C8" s="13" t="str">
        <f t="array" ref="C8">IFERROR(INDEX(ORARIO_GENERALE!$D$3:$I$3,MATCH("*"&amp;$B$3&amp;"*",ORARIO_GENERALE!D8:I8,0)),"")</f>
        <v/>
      </c>
      <c r="D8" s="13" t="str">
        <f t="array" ref="D8">IFERROR(INDEX(ORARIO_GENERALE!$D$3:$I$3,MATCH("*"&amp;$B$3&amp;"*",ORARIO_GENERALE!D21:I21,0)),"")</f>
        <v/>
      </c>
      <c r="E8" s="13" t="str">
        <f t="array" ref="E8">IFERROR(INDEX(ORARIO_GENERALE!$D$3:$I$3,MATCH("*"&amp;$B$3&amp;"*",ORARIO_GENERALE!D34:I34,0)),"")</f>
        <v/>
      </c>
      <c r="F8" s="13" t="str">
        <f t="array" ref="F8">IFERROR(INDEX(ORARIO_GENERALE!$D$3:$I$3,MATCH("*"&amp;$B$3&amp;"*",ORARIO_GENERALE!D47:I47,0)),"")</f>
        <v/>
      </c>
      <c r="G8" s="13" t="str">
        <f t="array" ref="G8">IFERROR(INDEX(ORARIO_GENERALE!$D$3:$I$3,MATCH("*"&amp;$B$3&amp;"*",ORARIO_GENERALE!$D60:$I60,0)),"")</f>
        <v/>
      </c>
      <c r="H8" s="1"/>
      <c r="I8" s="14" t="str">
        <f>ORARIO_GENERALE!C8</f>
        <v>12:00-13:00</v>
      </c>
      <c r="J8" s="13" t="e">
        <f>HLOOKUP($I$3,ORARIO_GENERALE!$D$3:$P$61,6,0)</f>
        <v>#N/A</v>
      </c>
      <c r="K8" s="13" t="e">
        <f>HLOOKUP($I$3,ORARIO_GENERALE!$D$3:$P$61,19,0)</f>
        <v>#N/A</v>
      </c>
      <c r="L8" s="13" t="e">
        <f>HLOOKUP($I$3,ORARIO_GENERALE!$D$3:$P$61,32,0)</f>
        <v>#N/A</v>
      </c>
      <c r="M8" s="13" t="e">
        <f>HLOOKUP($I$3,ORARIO_GENERALE!$D$3:$P$61,45,0)</f>
        <v>#N/A</v>
      </c>
      <c r="N8" s="13" t="e">
        <f>HLOOKUP($I$3,ORARIO_GENERALE!$D$3:$P$61,58,0)</f>
        <v>#N/A</v>
      </c>
      <c r="O8" s="1"/>
      <c r="P8" s="1"/>
      <c r="Q8" s="1"/>
    </row>
    <row r="9" spans="1:17" ht="15.75" customHeight="1" x14ac:dyDescent="0.25">
      <c r="A9" s="1"/>
      <c r="B9" s="14" t="str">
        <f>ORARIO_GENERALE!C9</f>
        <v>13:00-14:00</v>
      </c>
      <c r="C9" s="13" t="str">
        <f t="array" ref="C9">IFERROR(INDEX(ORARIO_GENERALE!$D$3:$I$3,MATCH("*"&amp;$B$3&amp;"*",ORARIO_GENERALE!D9:I9,0)),"")</f>
        <v/>
      </c>
      <c r="D9" s="13" t="str">
        <f t="array" ref="D9">IFERROR(INDEX(ORARIO_GENERALE!$D$3:$I$3,MATCH("*"&amp;$B$3&amp;"*",ORARIO_GENERALE!D22:I22,0)),"")</f>
        <v/>
      </c>
      <c r="E9" s="13" t="str">
        <f t="array" ref="E9">IFERROR(INDEX(ORARIO_GENERALE!$D$3:$I$3,MATCH("*"&amp;$B$3&amp;"*",ORARIO_GENERALE!D35:I35,0)),"")</f>
        <v/>
      </c>
      <c r="F9" s="13" t="str">
        <f t="array" ref="F9">IFERROR(INDEX(ORARIO_GENERALE!$D$3:$I$3,MATCH("*"&amp;$B$3&amp;"*",ORARIO_GENERALE!D48:I48,0)),"")</f>
        <v/>
      </c>
      <c r="G9" s="13" t="str">
        <f t="array" ref="G9">IFERROR(INDEX(ORARIO_GENERALE!$D$3:$I$3,MATCH("*"&amp;$B$3&amp;"*",ORARIO_GENERALE!$D61:$I61,0)),"")</f>
        <v/>
      </c>
      <c r="H9" s="1"/>
      <c r="I9" s="14" t="str">
        <f>ORARIO_GENERALE!C9</f>
        <v>13:00-14:00</v>
      </c>
      <c r="J9" s="13" t="e">
        <f>HLOOKUP($I$3,ORARIO_GENERALE!$D$3:$P$61,7,0)</f>
        <v>#N/A</v>
      </c>
      <c r="K9" s="13" t="e">
        <f>HLOOKUP($I$3,ORARIO_GENERALE!$D$3:$P$61,20,0)</f>
        <v>#N/A</v>
      </c>
      <c r="L9" s="13" t="e">
        <f>HLOOKUP($I$3,ORARIO_GENERALE!$D$3:$P$61,33,0)</f>
        <v>#N/A</v>
      </c>
      <c r="M9" s="13" t="e">
        <f>HLOOKUP($I$3,ORARIO_GENERALE!$D$3:$P$61,46,0)</f>
        <v>#N/A</v>
      </c>
      <c r="N9" s="116"/>
      <c r="O9" s="1"/>
      <c r="P9" s="1"/>
      <c r="Q9" s="1"/>
    </row>
    <row r="10" spans="1:17" ht="15.75" customHeight="1" x14ac:dyDescent="0.25">
      <c r="A10" s="1"/>
      <c r="B10" s="14" t="str">
        <f>ORARIO_GENERALE!C10</f>
        <v>14:00-15:00</v>
      </c>
      <c r="C10" s="13" t="str">
        <f t="array" ref="C10">IFERROR(INDEX(ORARIO_GENERALE!$D$3:$I$3,MATCH("*"&amp;$B$3&amp;"*",ORARIO_GENERALE!D10:I10,0)),"")</f>
        <v/>
      </c>
      <c r="D10" s="13" t="str">
        <f t="array" ref="D10">IFERROR(INDEX(ORARIO_GENERALE!$D$3:$I$3,MATCH("*"&amp;$B$3&amp;"*",ORARIO_GENERALE!D23:I23,0)),"")</f>
        <v/>
      </c>
      <c r="E10" s="13" t="str">
        <f t="array" ref="E10">IFERROR(INDEX(ORARIO_GENERALE!$D$3:$I$3,MATCH("*"&amp;$B$3&amp;"*",ORARIO_GENERALE!D36:I36,0)),"")</f>
        <v/>
      </c>
      <c r="F10" s="13" t="str">
        <f t="array" ref="F10">IFERROR(INDEX(ORARIO_GENERALE!$D$3:$I$3,MATCH("*"&amp;$B$3&amp;"*",ORARIO_GENERALE!D49:I49,0)),"")</f>
        <v/>
      </c>
      <c r="G10" s="13" t="str">
        <f t="array" ref="G10">IFERROR(INDEX(ORARIO_GENERALE!$D$3:$I$3,MATCH("*"&amp;$B$3&amp;"*",ORARIO_GENERALE!$D64:$I64,0)),"")</f>
        <v/>
      </c>
      <c r="H10" s="1"/>
      <c r="I10" s="14" t="str">
        <f>ORARIO_GENERALE!C10</f>
        <v>14:00-15:00</v>
      </c>
      <c r="J10" s="13" t="e">
        <f>HLOOKUP($I$3,ORARIO_GENERALE!$D$3:$P$61,8,0)</f>
        <v>#N/A</v>
      </c>
      <c r="K10" s="13" t="e">
        <f>HLOOKUP($I$3,ORARIO_GENERALE!$D$3:$P$61,21,0)</f>
        <v>#N/A</v>
      </c>
      <c r="L10" s="13" t="e">
        <f>HLOOKUP($I$3,ORARIO_GENERALE!$D$3:$P$61,34,0)</f>
        <v>#N/A</v>
      </c>
      <c r="M10" s="13" t="e">
        <f>HLOOKUP($I$3,ORARIO_GENERALE!$D$3:$P$61,47,0)</f>
        <v>#N/A</v>
      </c>
      <c r="N10" s="13"/>
      <c r="O10" s="1"/>
      <c r="P10" s="1"/>
      <c r="Q10" s="1"/>
    </row>
    <row r="11" spans="1:17" ht="15.75" customHeight="1" x14ac:dyDescent="0.25">
      <c r="A11" s="1"/>
      <c r="B11" s="14" t="str">
        <f>ORARIO_GENERALE!C11</f>
        <v>15:00-16:00</v>
      </c>
      <c r="C11" s="13" t="str">
        <f t="array" ref="C11">IFERROR(INDEX(ORARIO_GENERALE!$D$3:$I$3,MATCH("*"&amp;$B$3&amp;"*",ORARIO_GENERALE!D11:I11,0)),"")</f>
        <v/>
      </c>
      <c r="D11" s="13" t="str">
        <f t="array" ref="D11">IFERROR(INDEX(ORARIO_GENERALE!$D$3:$I$3,MATCH("*"&amp;$B$3&amp;"*",ORARIO_GENERALE!D24:I24,0)),"")</f>
        <v/>
      </c>
      <c r="E11" s="13" t="str">
        <f t="array" ref="E11">IFERROR(INDEX(ORARIO_GENERALE!$D$3:$I$3,MATCH("*"&amp;$B$3&amp;"*",ORARIO_GENERALE!D37:I37,0)),"")</f>
        <v/>
      </c>
      <c r="F11" s="13" t="str">
        <f t="array" ref="F11">IFERROR(INDEX(ORARIO_GENERALE!$D$3:$I$3,MATCH("*"&amp;$B$3&amp;"*",ORARIO_GENERALE!D50:I50,0)),"")</f>
        <v/>
      </c>
      <c r="G11" s="13" t="str">
        <f t="array" ref="G11">IFERROR(INDEX(ORARIO_GENERALE!$D$3:$I$3,MATCH("*"&amp;$B$3&amp;"*",ORARIO_GENERALE!$D65:$I65,0)),"")</f>
        <v/>
      </c>
      <c r="H11" s="1"/>
      <c r="I11" s="14" t="str">
        <f>ORARIO_GENERALE!C11</f>
        <v>15:00-16:00</v>
      </c>
      <c r="J11" s="13" t="e">
        <f>HLOOKUP($I$3,ORARIO_GENERALE!$D$3:$P$61,9,0)</f>
        <v>#N/A</v>
      </c>
      <c r="K11" s="13" t="e">
        <f>HLOOKUP($I$3,ORARIO_GENERALE!$D$3:$P$61,22,0)</f>
        <v>#N/A</v>
      </c>
      <c r="L11" s="13" t="e">
        <f>HLOOKUP($I$3,ORARIO_GENERALE!$D$3:$P$61,35,0)</f>
        <v>#N/A</v>
      </c>
      <c r="M11" s="13" t="e">
        <f>HLOOKUP($I$3,ORARIO_GENERALE!$D$3:$P$61,48,0)</f>
        <v>#N/A</v>
      </c>
      <c r="N11" s="13"/>
      <c r="O11" s="1"/>
      <c r="P11" s="1"/>
      <c r="Q11" s="1"/>
    </row>
    <row r="12" spans="1:17" ht="15.75" customHeight="1" x14ac:dyDescent="0.25">
      <c r="A12" s="1"/>
      <c r="B12" s="14" t="str">
        <f>ORARIO_GENERALE!C12</f>
        <v>16:00-17:00</v>
      </c>
      <c r="C12" s="13" t="str">
        <f t="array" ref="C12">IFERROR(INDEX(ORARIO_GENERALE!$D$3:$I$3,MATCH("*"&amp;$B$3&amp;"*",ORARIO_GENERALE!D12:I12,0)),"")</f>
        <v/>
      </c>
      <c r="D12" s="13" t="str">
        <f t="array" ref="D12">IFERROR(INDEX(ORARIO_GENERALE!$D$3:$I$3,MATCH("*"&amp;$B$3&amp;"*",ORARIO_GENERALE!D25:I25,0)),"")</f>
        <v/>
      </c>
      <c r="E12" s="13" t="str">
        <f t="array" ref="E12">IFERROR(INDEX(ORARIO_GENERALE!$D$3:$I$3,MATCH("*"&amp;$B$3&amp;"*",ORARIO_GENERALE!D38:I38,0)),"")</f>
        <v/>
      </c>
      <c r="F12" s="13" t="str">
        <f t="array" ref="F12">IFERROR(INDEX(ORARIO_GENERALE!$D$3:$I$3,MATCH("*"&amp;$B$3&amp;"*",ORARIO_GENERALE!D51:I51,0)),"")</f>
        <v/>
      </c>
      <c r="G12" s="13" t="str">
        <f t="array" ref="G12">IFERROR(INDEX(ORARIO_GENERALE!$D$3:$I$3,MATCH("*"&amp;$B$3&amp;"*",ORARIO_GENERALE!$D66:$I66,0)),"")</f>
        <v/>
      </c>
      <c r="H12" s="1"/>
      <c r="I12" s="14" t="str">
        <f>ORARIO_GENERALE!C12</f>
        <v>16:00-17:00</v>
      </c>
      <c r="J12" s="13" t="e">
        <f>HLOOKUP($I$3,ORARIO_GENERALE!$D$3:$P$61,10,0)</f>
        <v>#N/A</v>
      </c>
      <c r="K12" s="13" t="e">
        <f>HLOOKUP($I$3,ORARIO_GENERALE!$D$3:$P$61,23,0)</f>
        <v>#N/A</v>
      </c>
      <c r="L12" s="13" t="e">
        <f>HLOOKUP($I$3,ORARIO_GENERALE!$D$3:$P$61,36,0)</f>
        <v>#N/A</v>
      </c>
      <c r="M12" s="13" t="e">
        <f>HLOOKUP($I$3,ORARIO_GENERALE!$D$3:$P$61,49,0)</f>
        <v>#N/A</v>
      </c>
      <c r="N12" s="13"/>
      <c r="O12" s="1"/>
      <c r="P12" s="1"/>
      <c r="Q12" s="1"/>
    </row>
    <row r="13" spans="1:17" ht="15.75" customHeight="1" x14ac:dyDescent="0.25">
      <c r="A13" s="1"/>
      <c r="B13" s="14" t="str">
        <f>ORARIO_GENERALE!C13</f>
        <v>17:00-18-00</v>
      </c>
      <c r="C13" s="13" t="str">
        <f t="array" ref="C13">IFERROR(INDEX(ORARIO_GENERALE!$D$3:$I$3,MATCH("*"&amp;$B$3&amp;"*",ORARIO_GENERALE!D13:I13,0)),"")</f>
        <v/>
      </c>
      <c r="D13" s="13" t="str">
        <f t="array" ref="D13">IFERROR(INDEX(ORARIO_GENERALE!$D$3:$I$3,MATCH("*"&amp;$B$3&amp;"*",ORARIO_GENERALE!D26:I26,0)),"")</f>
        <v/>
      </c>
      <c r="E13" s="13" t="str">
        <f t="array" ref="E13">IFERROR(INDEX(ORARIO_GENERALE!$D$3:$I$3,MATCH("*"&amp;$B$3&amp;"*",ORARIO_GENERALE!D39:I39,0)),"")</f>
        <v/>
      </c>
      <c r="F13" s="13" t="str">
        <f t="array" ref="F13">IFERROR(INDEX(ORARIO_GENERALE!$D$3:$I$3,MATCH("*"&amp;$B$3&amp;"*",ORARIO_GENERALE!D52:I52,0)),"")</f>
        <v/>
      </c>
      <c r="G13" s="13" t="str">
        <f t="array" ref="G13">IFERROR(INDEX(ORARIO_GENERALE!$D$3:$I$3,MATCH("*"&amp;$B$3&amp;"*",ORARIO_GENERALE!$D67:$I67,0)),"")</f>
        <v/>
      </c>
      <c r="H13" s="1"/>
      <c r="I13" s="14" t="str">
        <f>ORARIO_GENERALE!C13</f>
        <v>17:00-18-00</v>
      </c>
      <c r="J13" s="13" t="e">
        <f>HLOOKUP($I$3,ORARIO_GENERALE!$D$3:$P$61,11,0)</f>
        <v>#N/A</v>
      </c>
      <c r="K13" s="13" t="e">
        <f>HLOOKUP($I$3,ORARIO_GENERALE!$D$3:$P$61,24,0)</f>
        <v>#N/A</v>
      </c>
      <c r="L13" s="13" t="e">
        <f>HLOOKUP($I$3,ORARIO_GENERALE!$D$3:$P$61,37,0)</f>
        <v>#N/A</v>
      </c>
      <c r="M13" s="13" t="e">
        <f>HLOOKUP($I$3,ORARIO_GENERALE!$D$3:$P$61,50,0)</f>
        <v>#N/A</v>
      </c>
      <c r="N13" s="13"/>
      <c r="O13" s="1"/>
      <c r="P13" s="1"/>
      <c r="Q13" s="1"/>
    </row>
    <row r="14" spans="1:17" ht="15.75" customHeight="1" x14ac:dyDescent="0.25">
      <c r="A14" s="1"/>
      <c r="B14" s="14" t="str">
        <f>ORARIO_GENERALE!C14</f>
        <v>18:00-19:00</v>
      </c>
      <c r="C14" s="13" t="str">
        <f t="array" ref="C14">IFERROR(INDEX(ORARIO_GENERALE!$D$3:$I$3,MATCH("*"&amp;$B$3&amp;"*",ORARIO_GENERALE!D14:I14,0)),"")</f>
        <v/>
      </c>
      <c r="D14" s="13" t="str">
        <f t="array" ref="D14">IFERROR(INDEX(ORARIO_GENERALE!$D$3:$I$3,MATCH("*"&amp;$B$3&amp;"*",ORARIO_GENERALE!D27:I27,0)),"")</f>
        <v/>
      </c>
      <c r="E14" s="13" t="str">
        <f t="array" ref="E14">IFERROR(INDEX(ORARIO_GENERALE!$D$3:$I$3,MATCH("*"&amp;$B$3&amp;"*",ORARIO_GENERALE!D40:I40,0)),"")</f>
        <v/>
      </c>
      <c r="F14" s="13" t="str">
        <f t="array" ref="F14">IFERROR(INDEX(ORARIO_GENERALE!$D$3:$I$3,MATCH("*"&amp;$B$3&amp;"*",ORARIO_GENERALE!D53:I53,0)),"")</f>
        <v/>
      </c>
      <c r="G14" s="13" t="str">
        <f t="array" ref="G14">IFERROR(INDEX(ORARIO_GENERALE!$D$3:$I$3,MATCH("*"&amp;$B$3&amp;"*",ORARIO_GENERALE!$D68:$I68,0)),"")</f>
        <v/>
      </c>
      <c r="H14" s="1"/>
      <c r="I14" s="14" t="str">
        <f>ORARIO_GENERALE!C14</f>
        <v>18:00-19:00</v>
      </c>
      <c r="J14" s="13" t="e">
        <f>HLOOKUP($I$3,ORARIO_GENERALE!$D$3:$P$61,12,0)</f>
        <v>#N/A</v>
      </c>
      <c r="K14" s="13" t="e">
        <f>HLOOKUP($I$3,ORARIO_GENERALE!$D$3:$P$61,25,0)</f>
        <v>#N/A</v>
      </c>
      <c r="L14" s="13" t="e">
        <f>HLOOKUP($I$3,ORARIO_GENERALE!$D$3:$P$61,38,0)</f>
        <v>#N/A</v>
      </c>
      <c r="M14" s="13" t="e">
        <f>HLOOKUP($I$3,ORARIO_GENERALE!$D$3:$P$61,51,0)</f>
        <v>#N/A</v>
      </c>
      <c r="N14" s="13"/>
      <c r="O14" s="1"/>
      <c r="P14" s="1"/>
      <c r="Q14" s="1"/>
    </row>
    <row r="15" spans="1:17" ht="15.75" customHeight="1" x14ac:dyDescent="0.25">
      <c r="A15" s="1"/>
      <c r="B15" s="14" t="str">
        <f>ORARIO_GENERALE!C15</f>
        <v>19:00-20:00</v>
      </c>
      <c r="C15" s="13" t="str">
        <f t="array" ref="C15">IFERROR(INDEX(ORARIO_GENERALE!$D$3:$I$3,MATCH("*"&amp;$B$3&amp;"*",ORARIO_GENERALE!D15:I15,0)),"")</f>
        <v/>
      </c>
      <c r="D15" s="13" t="str">
        <f t="array" ref="D15">IFERROR(INDEX(ORARIO_GENERALE!$D$3:$I$3,MATCH("*"&amp;$B$3&amp;"*",ORARIO_GENERALE!D28:I28,0)),"")</f>
        <v/>
      </c>
      <c r="E15" s="13" t="str">
        <f t="array" ref="E15">IFERROR(INDEX(ORARIO_GENERALE!$D$3:$I$3,MATCH("*"&amp;$B$3&amp;"*",ORARIO_GENERALE!D41:I41,0)),"")</f>
        <v/>
      </c>
      <c r="F15" s="13" t="str">
        <f t="array" ref="F15">IFERROR(INDEX(ORARIO_GENERALE!$D$3:$I$3,MATCH("*"&amp;$B$3&amp;"*",ORARIO_GENERALE!D54:I54,0)),"")</f>
        <v/>
      </c>
      <c r="G15" s="13" t="str">
        <f t="array" ref="G15">IFERROR(INDEX(ORARIO_GENERALE!$D$3:$I$3,MATCH("*"&amp;$B$3&amp;"*",ORARIO_GENERALE!$D69:$I69,0)),"")</f>
        <v/>
      </c>
      <c r="H15" s="1"/>
      <c r="I15" s="14" t="str">
        <f>ORARIO_GENERALE!C15</f>
        <v>19:00-20:00</v>
      </c>
      <c r="J15" s="13" t="e">
        <f>HLOOKUP($I$3,ORARIO_GENERALE!$D$3:$P$61,13,0)</f>
        <v>#N/A</v>
      </c>
      <c r="K15" s="13" t="e">
        <f>HLOOKUP($I$3,ORARIO_GENERALE!$D$3:$P$61,26,0)</f>
        <v>#N/A</v>
      </c>
      <c r="L15" s="13" t="e">
        <f>HLOOKUP($I$3,ORARIO_GENERALE!$D$3:$P$61,39,0)</f>
        <v>#N/A</v>
      </c>
      <c r="M15" s="13" t="e">
        <f>HLOOKUP($I$3,ORARIO_GENERALE!$D$3:$P$61,52,0)</f>
        <v>#N/A</v>
      </c>
      <c r="N15" s="13"/>
      <c r="O15" s="1"/>
      <c r="P15" s="1"/>
      <c r="Q15" s="1"/>
    </row>
    <row r="16" spans="1:17" ht="15.75" customHeight="1" x14ac:dyDescent="0.25">
      <c r="A16" s="1"/>
      <c r="B16" s="14" t="str">
        <f>ORARIO_GENERALE!C16</f>
        <v>20:00-21:00</v>
      </c>
      <c r="C16" s="13" t="str">
        <f t="array" ref="C16">IFERROR(INDEX(ORARIO_GENERALE!$D$3:$I$3,MATCH("*"&amp;$B$3&amp;"*",ORARIO_GENERALE!D16:I16,0)),"")</f>
        <v/>
      </c>
      <c r="D16" s="13" t="str">
        <f t="array" ref="D16">IFERROR(INDEX(ORARIO_GENERALE!$D$3:$I$3,MATCH("*"&amp;$B$3&amp;"*",ORARIO_GENERALE!D29:I29,0)),"")</f>
        <v/>
      </c>
      <c r="E16" s="13" t="str">
        <f t="array" ref="E16">IFERROR(INDEX(ORARIO_GENERALE!$D$3:$I$3,MATCH("*"&amp;$B$3&amp;"*",ORARIO_GENERALE!D42:I42,0)),"")</f>
        <v/>
      </c>
      <c r="F16" s="13" t="str">
        <f t="array" ref="F16">IFERROR(INDEX(ORARIO_GENERALE!$D$3:$I$3,MATCH("*"&amp;$B$3&amp;"*",ORARIO_GENERALE!D55:I55,0)),"")</f>
        <v/>
      </c>
      <c r="G16" s="13" t="str">
        <f t="array" ref="G16">IFERROR(INDEX(ORARIO_GENERALE!$D$3:$I$3,MATCH("*"&amp;$B$3&amp;"*",ORARIO_GENERALE!$D70:$I70,0)),"")</f>
        <v/>
      </c>
      <c r="H16" s="1"/>
      <c r="I16" s="14" t="str">
        <f>ORARIO_GENERALE!C16</f>
        <v>20:00-21:00</v>
      </c>
      <c r="J16" s="13" t="e">
        <f>HLOOKUP($I$3,ORARIO_GENERALE!$D$3:$P$61,14,0)</f>
        <v>#N/A</v>
      </c>
      <c r="K16" s="13" t="e">
        <f>HLOOKUP($I$3,ORARIO_GENERALE!$D$3:$P$61,27,0)</f>
        <v>#N/A</v>
      </c>
      <c r="L16" s="13" t="e">
        <f>HLOOKUP($I$3,ORARIO_GENERALE!$D$3:$P$61,40,0)</f>
        <v>#N/A</v>
      </c>
      <c r="M16" s="13" t="e">
        <f>HLOOKUP($I$3,ORARIO_GENERALE!$D$3:$P$61,53,0)</f>
        <v>#N/A</v>
      </c>
      <c r="N16" s="13"/>
      <c r="O16" s="1"/>
      <c r="P16" s="1"/>
      <c r="Q16" s="1"/>
    </row>
    <row r="17" spans="1:17" ht="15.75" customHeight="1" x14ac:dyDescent="0.25">
      <c r="A17" s="1"/>
      <c r="B17" s="1"/>
      <c r="C17" s="1"/>
      <c r="D17" s="1"/>
      <c r="E17" s="1"/>
      <c r="F17" s="1"/>
      <c r="G17" s="1"/>
      <c r="H17" s="1"/>
      <c r="I17" s="14" t="str">
        <f>ORARIO_GENERALE!C17</f>
        <v>08:00-09:00</v>
      </c>
      <c r="J17" s="13"/>
      <c r="K17" s="13"/>
      <c r="L17" s="13"/>
      <c r="M17" s="13" t="e">
        <f>HLOOKUP($I$3,ORARIO_GENERALE!$D$3:$P$61,53,0)</f>
        <v>#N/A</v>
      </c>
      <c r="N17" s="13"/>
      <c r="O17" s="1"/>
      <c r="P17" s="1"/>
      <c r="Q17" s="1"/>
    </row>
    <row r="18" spans="1:17" ht="15.75" customHeight="1" x14ac:dyDescent="0.25">
      <c r="A18" s="1"/>
      <c r="B18" s="198" t="s">
        <v>143</v>
      </c>
      <c r="C18" s="199"/>
      <c r="D18" s="199"/>
      <c r="E18" s="199"/>
      <c r="F18" s="199"/>
      <c r="G18" s="200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customHeight="1" x14ac:dyDescent="0.25">
      <c r="A19" s="1"/>
      <c r="B19" s="13" t="s">
        <v>112</v>
      </c>
      <c r="C19" s="14" t="s">
        <v>23</v>
      </c>
      <c r="D19" s="14" t="s">
        <v>27</v>
      </c>
      <c r="E19" s="14" t="s">
        <v>28</v>
      </c>
      <c r="F19" s="14" t="s">
        <v>29</v>
      </c>
      <c r="G19" s="14" t="s">
        <v>30</v>
      </c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customHeight="1" x14ac:dyDescent="0.25">
      <c r="A20" s="1"/>
      <c r="B20" s="14" t="str">
        <f>ORARIO_GENERALE!C4</f>
        <v>08:00-09:00</v>
      </c>
      <c r="C20" s="13" t="str">
        <f t="array" ref="C20">IFERROR(INDEX(ORARIO_GENERALE!$D$3:$P$3,MATCH("*"&amp;$B$19&amp;"*",ORARIO_GENERALE!$D4:$P4,0)),"")</f>
        <v/>
      </c>
      <c r="D20" s="13" t="str">
        <f t="array" ref="D20">IFERROR(INDEX(ORARIO_GENERALE!$D$3:$P$3,MATCH("*"&amp;$B$19&amp;"*",ORARIO_GENERALE!$D17:$P17,0)),"")</f>
        <v/>
      </c>
      <c r="E20" s="13" t="str">
        <f t="array" ref="E20">IFERROR(INDEX(ORARIO_GENERALE!$D$3:$P$3,MATCH("*"&amp;$B$19&amp;"*",ORARIO_GENERALE!$D30:$P30,0)),"")</f>
        <v/>
      </c>
      <c r="F20" s="13" t="str">
        <f t="array" ref="F20">IFERROR(INDEX(ORARIO_GENERALE!$D$3:$P$3,MATCH("*"&amp;$B$19&amp;"*",ORARIO_GENERALE!$D43:$P43,0)),"")</f>
        <v/>
      </c>
      <c r="G20" s="13" t="str">
        <f t="array" ref="G20">IFERROR(INDEX(ORARIO_GENERALE!$D$3:$P$3,MATCH("*"&amp;$B$19&amp;"*",ORARIO_GENERALE!$D56:$P56,0)),"")</f>
        <v/>
      </c>
      <c r="H20" s="1"/>
      <c r="I20" s="1"/>
      <c r="J20" s="15"/>
      <c r="K20" s="1"/>
      <c r="L20" s="1"/>
      <c r="M20" s="1"/>
      <c r="N20" s="1"/>
      <c r="O20" s="1"/>
      <c r="P20" s="1"/>
      <c r="Q20" s="1"/>
    </row>
    <row r="21" spans="1:17" ht="15.75" customHeight="1" x14ac:dyDescent="0.25">
      <c r="A21" s="1"/>
      <c r="B21" s="14" t="str">
        <f>ORARIO_GENERALE!C5</f>
        <v>09:00-10:00</v>
      </c>
      <c r="C21" s="13" t="str">
        <f t="array" ref="C21">IFERROR(INDEX(ORARIO_GENERALE!$D$3:$P$3,MATCH("*"&amp;$B$19&amp;"*",ORARIO_GENERALE!$D5:$P5,0)),"")</f>
        <v/>
      </c>
      <c r="D21" s="13" t="str">
        <f t="array" ref="D21">IFERROR(INDEX(ORARIO_GENERALE!$D$3:$P$3,MATCH("*"&amp;$B$19&amp;"*",ORARIO_GENERALE!$D18:$P18,0)),"")</f>
        <v/>
      </c>
      <c r="E21" s="13" t="str">
        <f t="array" ref="E21">IFERROR(INDEX(ORARIO_GENERALE!$D$3:$P$3,MATCH("*"&amp;$B$19&amp;"*",ORARIO_GENERALE!$D31:$P31,0)),"")</f>
        <v/>
      </c>
      <c r="F21" s="13" t="str">
        <f t="array" ref="F21">IFERROR(INDEX(ORARIO_GENERALE!$D$3:$P$3,MATCH("*"&amp;$B$19&amp;"*",ORARIO_GENERALE!$D44:$P44,0)),"")</f>
        <v/>
      </c>
      <c r="G21" s="13" t="str">
        <f t="array" ref="G21">IFERROR(INDEX(ORARIO_GENERALE!$D$3:$P$3,MATCH("*"&amp;$B$19&amp;"*",ORARIO_GENERALE!$D57:$P57,0)),"")</f>
        <v/>
      </c>
      <c r="H21" s="1"/>
      <c r="I21" s="1"/>
      <c r="J21" s="15"/>
      <c r="K21" s="1"/>
      <c r="L21" s="1"/>
      <c r="M21" s="1"/>
      <c r="N21" s="1"/>
      <c r="O21" s="1"/>
      <c r="P21" s="1"/>
      <c r="Q21" s="1"/>
    </row>
    <row r="22" spans="1:17" ht="15.75" customHeight="1" x14ac:dyDescent="0.25">
      <c r="A22" s="1"/>
      <c r="B22" s="14" t="str">
        <f>ORARIO_GENERALE!C6</f>
        <v>10:00-11:00</v>
      </c>
      <c r="C22" s="13" t="str">
        <f t="array" ref="C22">IFERROR(INDEX(ORARIO_GENERALE!$D$3:$P$3,MATCH("*"&amp;$B$19&amp;"*",ORARIO_GENERALE!$D6:$P6,0)),"")</f>
        <v/>
      </c>
      <c r="D22" s="13" t="str">
        <f t="array" ref="D22">IFERROR(INDEX(ORARIO_GENERALE!$D$3:$P$3,MATCH("*"&amp;$B$19&amp;"*",ORARIO_GENERALE!$D19:$P19,0)),"")</f>
        <v/>
      </c>
      <c r="E22" s="13" t="str">
        <f t="array" ref="E22">IFERROR(INDEX(ORARIO_GENERALE!$D$3:$P$3,MATCH("*"&amp;$B$19&amp;"*",ORARIO_GENERALE!$D32:$P32,0)),"")</f>
        <v/>
      </c>
      <c r="F22" s="13" t="str">
        <f t="array" ref="F22">IFERROR(INDEX(ORARIO_GENERALE!$D$3:$P$3,MATCH("*"&amp;$B$19&amp;"*",ORARIO_GENERALE!$D45:$P45,0)),"")</f>
        <v/>
      </c>
      <c r="G22" s="13" t="str">
        <f t="array" ref="G22">IFERROR(INDEX(ORARIO_GENERALE!$D$3:$P$3,MATCH("*"&amp;$B$19&amp;"*",ORARIO_GENERALE!$D58:$P58,0)),"")</f>
        <v/>
      </c>
      <c r="H22" s="1"/>
      <c r="I22" s="1"/>
      <c r="J22" s="15"/>
      <c r="K22" s="1"/>
      <c r="L22" s="1"/>
      <c r="M22" s="1"/>
      <c r="N22" s="1"/>
      <c r="O22" s="1"/>
      <c r="P22" s="1"/>
      <c r="Q22" s="1"/>
    </row>
    <row r="23" spans="1:17" ht="15.75" customHeight="1" x14ac:dyDescent="0.25">
      <c r="A23" s="1"/>
      <c r="B23" s="14" t="str">
        <f>ORARIO_GENERALE!C7</f>
        <v>11:00-12:00</v>
      </c>
      <c r="C23" s="13" t="str">
        <f t="array" ref="C23">IFERROR(INDEX(ORARIO_GENERALE!$D$3:$P$3,MATCH("*"&amp;$B$19&amp;"*",ORARIO_GENERALE!$D7:$P7,0)),"")</f>
        <v/>
      </c>
      <c r="D23" s="13" t="str">
        <f t="array" ref="D23">IFERROR(INDEX(ORARIO_GENERALE!$D$3:$P$3,MATCH("*"&amp;$B$19&amp;"*",ORARIO_GENERALE!$D20:$P20,0)),"")</f>
        <v/>
      </c>
      <c r="E23" s="13" t="str">
        <f t="array" ref="E23">IFERROR(INDEX(ORARIO_GENERALE!$D$3:$P$3,MATCH("*"&amp;$B$19&amp;"*",ORARIO_GENERALE!$D33:$P33,0)),"")</f>
        <v/>
      </c>
      <c r="F23" s="13" t="str">
        <f t="array" ref="F23">IFERROR(INDEX(ORARIO_GENERALE!$D$3:$P$3,MATCH("*"&amp;$B$19&amp;"*",ORARIO_GENERALE!$D46:$P46,0)),"")</f>
        <v/>
      </c>
      <c r="G23" s="13" t="str">
        <f t="array" ref="G23">IFERROR(INDEX(ORARIO_GENERALE!$D$3:$P$3,MATCH("*"&amp;$B$19&amp;"*",ORARIO_GENERALE!$D59:$P59,0)),"")</f>
        <v/>
      </c>
      <c r="H23" s="1"/>
      <c r="I23" s="1"/>
      <c r="J23" s="15"/>
      <c r="K23" s="1"/>
      <c r="L23" s="1"/>
      <c r="M23" s="1"/>
      <c r="N23" s="1"/>
      <c r="O23" s="1"/>
      <c r="P23" s="1"/>
      <c r="Q23" s="1"/>
    </row>
    <row r="24" spans="1:17" ht="15.75" customHeight="1" x14ac:dyDescent="0.25">
      <c r="A24" s="1"/>
      <c r="B24" s="14" t="str">
        <f>ORARIO_GENERALE!C8</f>
        <v>12:00-13:00</v>
      </c>
      <c r="C24" s="13" t="str">
        <f t="array" ref="C24">IFERROR(INDEX(ORARIO_GENERALE!$D$3:$P$3,MATCH("*"&amp;$B$19&amp;"*",ORARIO_GENERALE!$D8:$P8,0)),"")</f>
        <v/>
      </c>
      <c r="D24" s="13" t="str">
        <f t="array" ref="D24">IFERROR(INDEX(ORARIO_GENERALE!$D$3:$P$3,MATCH("*"&amp;$B$19&amp;"*",ORARIO_GENERALE!$D21:$P21,0)),"")</f>
        <v/>
      </c>
      <c r="E24" s="13" t="str">
        <f t="array" ref="E24">IFERROR(INDEX(ORARIO_GENERALE!$D$3:$P$3,MATCH("*"&amp;$B$19&amp;"*",ORARIO_GENERALE!$D34:$P34,0)),"")</f>
        <v/>
      </c>
      <c r="F24" s="13" t="str">
        <f t="array" ref="F24">IFERROR(INDEX(ORARIO_GENERALE!$D$3:$P$3,MATCH("*"&amp;$B$19&amp;"*",ORARIO_GENERALE!$D47:$P47,0)),"")</f>
        <v/>
      </c>
      <c r="G24" s="13" t="str">
        <f t="array" ref="G24">IFERROR(INDEX(ORARIO_GENERALE!$D$3:$P$3,MATCH("*"&amp;$B$19&amp;"*",ORARIO_GENERALE!$D60:$P60,0)),"")</f>
        <v/>
      </c>
      <c r="H24" s="1"/>
      <c r="I24" s="1"/>
      <c r="J24" s="15"/>
      <c r="K24" s="1"/>
      <c r="L24" s="1"/>
      <c r="M24" s="1"/>
      <c r="N24" s="1"/>
      <c r="O24" s="1"/>
      <c r="P24" s="1"/>
      <c r="Q24" s="1"/>
    </row>
    <row r="25" spans="1:17" ht="15.75" customHeight="1" x14ac:dyDescent="0.25">
      <c r="A25" s="1"/>
      <c r="B25" s="14" t="str">
        <f>ORARIO_GENERALE!C9</f>
        <v>13:00-14:00</v>
      </c>
      <c r="C25" s="13" t="str">
        <f t="array" ref="C25">IFERROR(INDEX(ORARIO_GENERALE!$D$3:$P$3,MATCH("*"&amp;$B$19&amp;"*",ORARIO_GENERALE!$D9:$P9,0)),"")</f>
        <v/>
      </c>
      <c r="D25" s="13" t="str">
        <f t="array" ref="D25">IFERROR(INDEX(ORARIO_GENERALE!$D$3:$P$3,MATCH("*"&amp;$B$19&amp;"*",ORARIO_GENERALE!$D22:$P22,0)),"")</f>
        <v/>
      </c>
      <c r="E25" s="13" t="str">
        <f t="array" ref="E25">IFERROR(INDEX(ORARIO_GENERALE!$D$3:$P$3,MATCH("*"&amp;$B$19&amp;"*",ORARIO_GENERALE!$D35:$P35,0)),"")</f>
        <v/>
      </c>
      <c r="F25" s="13" t="str">
        <f t="array" ref="F25">IFERROR(INDEX(ORARIO_GENERALE!$D$3:$P$3,MATCH("*"&amp;$B$19&amp;"*",ORARIO_GENERALE!$D48:$P48,0)),"")</f>
        <v/>
      </c>
      <c r="G25" s="13" t="str">
        <f t="array" ref="G25">IFERROR(INDEX(ORARIO_GENERALE!$D$3:$P$3,MATCH("*"&amp;$B$19&amp;"*",ORARIO_GENERALE!$D61:$P61,0)),"")</f>
        <v/>
      </c>
      <c r="H25" s="1"/>
      <c r="I25" s="1"/>
      <c r="J25" s="15"/>
      <c r="K25" s="1"/>
      <c r="L25" s="1"/>
      <c r="M25" s="1"/>
      <c r="N25" s="1"/>
      <c r="O25" s="1"/>
      <c r="P25" s="1"/>
      <c r="Q25" s="1"/>
    </row>
    <row r="26" spans="1:17" ht="15.75" customHeight="1" x14ac:dyDescent="0.25">
      <c r="A26" s="1"/>
      <c r="B26" s="14" t="str">
        <f>ORARIO_GENERALE!C10</f>
        <v>14:00-15:00</v>
      </c>
      <c r="C26" s="13" t="str">
        <f t="array" ref="C26">IFERROR(INDEX(ORARIO_GENERALE!$D$3:$P$3,MATCH("*"&amp;$B$19&amp;"*",ORARIO_GENERALE!$D10:$P10,0)),"")</f>
        <v/>
      </c>
      <c r="D26" s="13" t="str">
        <f t="array" ref="D26">IFERROR(INDEX(ORARIO_GENERALE!$D$3:$P$3,MATCH("*"&amp;$B$19&amp;"*",ORARIO_GENERALE!$D23:$P23,0)),"")</f>
        <v/>
      </c>
      <c r="E26" s="13" t="str">
        <f t="array" ref="E26">IFERROR(INDEX(ORARIO_GENERALE!$D$3:$P$3,MATCH("*"&amp;$B$19&amp;"*",ORARIO_GENERALE!$D36:$P36,0)),"")</f>
        <v/>
      </c>
      <c r="F26" s="13" t="str">
        <f t="array" ref="F26">IFERROR(INDEX(ORARIO_GENERALE!$D$3:$P$3,MATCH("*"&amp;$B$19&amp;"*",ORARIO_GENERALE!$D49:$P49,0)),"")</f>
        <v/>
      </c>
      <c r="G26" s="13" t="str">
        <f t="array" ref="G26">IFERROR(INDEX(ORARIO_GENERALE!$D$3:$P$3,MATCH("*"&amp;$B$19&amp;"*",ORARIO_GENERALE!$D64:$P64,0)),"")</f>
        <v/>
      </c>
      <c r="H26" s="1"/>
      <c r="I26" s="1"/>
      <c r="J26" s="15"/>
      <c r="K26" s="1"/>
      <c r="L26" s="1"/>
      <c r="M26" s="1"/>
      <c r="N26" s="1"/>
      <c r="O26" s="1"/>
      <c r="P26" s="1"/>
      <c r="Q26" s="1"/>
    </row>
    <row r="27" spans="1:17" ht="15.75" customHeight="1" x14ac:dyDescent="0.25">
      <c r="A27" s="1"/>
      <c r="B27" s="14" t="str">
        <f>ORARIO_GENERALE!C11</f>
        <v>15:00-16:00</v>
      </c>
      <c r="C27" s="13" t="str">
        <f t="array" ref="C27">IFERROR(INDEX(ORARIO_GENERALE!$D$3:$P$3,MATCH("*"&amp;$B$19&amp;"*",ORARIO_GENERALE!$D11:$P11,0)),"")</f>
        <v/>
      </c>
      <c r="D27" s="13" t="str">
        <f t="array" ref="D27">IFERROR(INDEX(ORARIO_GENERALE!$D$3:$P$3,MATCH("*"&amp;$B$19&amp;"*",ORARIO_GENERALE!$D24:$P24,0)),"")</f>
        <v/>
      </c>
      <c r="E27" s="13" t="str">
        <f t="array" ref="E27">IFERROR(INDEX(ORARIO_GENERALE!$D$3:$P$3,MATCH("*"&amp;$B$19&amp;"*",ORARIO_GENERALE!$D37:$P37,0)),"")</f>
        <v/>
      </c>
      <c r="F27" s="13" t="str">
        <f t="array" ref="F27">IFERROR(INDEX(ORARIO_GENERALE!$D$3:$P$3,MATCH("*"&amp;$B$19&amp;"*",ORARIO_GENERALE!$D50:$P50,0)),"")</f>
        <v/>
      </c>
      <c r="G27" s="13" t="str">
        <f t="array" ref="G27">IFERROR(INDEX(ORARIO_GENERALE!$D$3:$P$3,MATCH("*"&amp;$B$19&amp;"*",ORARIO_GENERALE!$D65:$P65,0)),"")</f>
        <v/>
      </c>
      <c r="H27" s="1"/>
      <c r="I27" s="1"/>
      <c r="J27" s="15"/>
      <c r="K27" s="1"/>
      <c r="L27" s="1"/>
      <c r="M27" s="1"/>
      <c r="N27" s="1"/>
      <c r="O27" s="1"/>
      <c r="P27" s="1"/>
      <c r="Q27" s="1"/>
    </row>
    <row r="28" spans="1:17" ht="15.75" customHeight="1" x14ac:dyDescent="0.25">
      <c r="A28" s="1"/>
      <c r="B28" s="14" t="str">
        <f>ORARIO_GENERALE!C12</f>
        <v>16:00-17:00</v>
      </c>
      <c r="C28" s="13" t="str">
        <f t="array" ref="C28">IFERROR(INDEX(ORARIO_GENERALE!$D$3:$P$3,MATCH("*"&amp;$B$19&amp;"*",ORARIO_GENERALE!$D12:$P12,0)),"")</f>
        <v/>
      </c>
      <c r="D28" s="13" t="str">
        <f t="array" ref="D28">IFERROR(INDEX(ORARIO_GENERALE!$D$3:$P$3,MATCH("*"&amp;$B$19&amp;"*",ORARIO_GENERALE!$D25:$P25,0)),"")</f>
        <v/>
      </c>
      <c r="E28" s="13" t="str">
        <f t="array" ref="E28">IFERROR(INDEX(ORARIO_GENERALE!$D$3:$P$3,MATCH("*"&amp;$B$19&amp;"*",ORARIO_GENERALE!$D38:$P38,0)),"")</f>
        <v/>
      </c>
      <c r="F28" s="13" t="str">
        <f t="array" ref="F28">IFERROR(INDEX(ORARIO_GENERALE!$D$3:$P$3,MATCH("*"&amp;$B$19&amp;"*",ORARIO_GENERALE!$D51:$P51,0)),"")</f>
        <v/>
      </c>
      <c r="G28" s="13" t="str">
        <f t="array" ref="G28">IFERROR(INDEX(ORARIO_GENERALE!$D$3:$P$3,MATCH("*"&amp;$B$19&amp;"*",ORARIO_GENERALE!$D66:$P66,0)),"")</f>
        <v/>
      </c>
      <c r="H28" s="1"/>
      <c r="I28" s="1"/>
      <c r="J28" s="15"/>
      <c r="K28" s="1"/>
      <c r="L28" s="1"/>
      <c r="M28" s="1"/>
      <c r="N28" s="1"/>
      <c r="O28" s="1"/>
      <c r="P28" s="1"/>
      <c r="Q28" s="1"/>
    </row>
    <row r="29" spans="1:17" ht="15.75" customHeight="1" x14ac:dyDescent="0.25">
      <c r="A29" s="1"/>
      <c r="B29" s="14" t="str">
        <f>ORARIO_GENERALE!C13</f>
        <v>17:00-18-00</v>
      </c>
      <c r="C29" s="13" t="str">
        <f t="array" ref="C29">IFERROR(INDEX(ORARIO_GENERALE!$D$3:$P$3,MATCH("*"&amp;$B$19&amp;"*",ORARIO_GENERALE!$D13:$P13,0)),"")</f>
        <v/>
      </c>
      <c r="D29" s="13" t="str">
        <f t="array" ref="D29">IFERROR(INDEX(ORARIO_GENERALE!$D$3:$P$3,MATCH("*"&amp;$B$19&amp;"*",ORARIO_GENERALE!$D26:$P26,0)),"")</f>
        <v/>
      </c>
      <c r="E29" s="13" t="str">
        <f t="array" ref="E29">IFERROR(INDEX(ORARIO_GENERALE!$D$3:$P$3,MATCH("*"&amp;$B$19&amp;"*",ORARIO_GENERALE!$D39:$P39,0)),"")</f>
        <v/>
      </c>
      <c r="F29" s="13" t="str">
        <f t="array" ref="F29">IFERROR(INDEX(ORARIO_GENERALE!$D$3:$P$3,MATCH("*"&amp;$B$19&amp;"*",ORARIO_GENERALE!$D52:$P52,0)),"")</f>
        <v/>
      </c>
      <c r="G29" s="13" t="str">
        <f t="array" ref="G29">IFERROR(INDEX(ORARIO_GENERALE!$D$3:$P$3,MATCH("*"&amp;$B$19&amp;"*",ORARIO_GENERALE!$D67:$P67,0)),"")</f>
        <v/>
      </c>
      <c r="H29" s="1"/>
      <c r="I29" s="1"/>
      <c r="J29" s="15"/>
      <c r="K29" s="1"/>
      <c r="L29" s="1"/>
      <c r="M29" s="1"/>
      <c r="N29" s="1"/>
      <c r="O29" s="1"/>
      <c r="P29" s="1"/>
      <c r="Q29" s="1"/>
    </row>
    <row r="30" spans="1:17" ht="15.75" customHeight="1" x14ac:dyDescent="0.25">
      <c r="A30" s="1"/>
      <c r="B30" s="14" t="str">
        <f>ORARIO_GENERALE!C14</f>
        <v>18:00-19:00</v>
      </c>
      <c r="C30" s="13" t="str">
        <f t="array" ref="C30">IFERROR(INDEX(ORARIO_GENERALE!$D$3:$P$3,MATCH("*"&amp;$B$19&amp;"*",ORARIO_GENERALE!$D14:$P14,0)),"")</f>
        <v/>
      </c>
      <c r="D30" s="13" t="str">
        <f t="array" ref="D30">IFERROR(INDEX(ORARIO_GENERALE!$D$3:$P$3,MATCH("*"&amp;$B$19&amp;"*",ORARIO_GENERALE!$D27:$P27,0)),"")</f>
        <v/>
      </c>
      <c r="E30" s="13" t="str">
        <f t="array" ref="E30">IFERROR(INDEX(ORARIO_GENERALE!$D$3:$P$3,MATCH("*"&amp;$B$19&amp;"*",ORARIO_GENERALE!$D40:$P40,0)),"")</f>
        <v/>
      </c>
      <c r="F30" s="13" t="str">
        <f t="array" ref="F30">IFERROR(INDEX(ORARIO_GENERALE!$D$3:$P$3,MATCH("*"&amp;$B$19&amp;"*",ORARIO_GENERALE!$D53:$P53,0)),"")</f>
        <v/>
      </c>
      <c r="G30" s="13" t="str">
        <f t="array" ref="G30">IFERROR(INDEX(ORARIO_GENERALE!$D$3:$P$3,MATCH("*"&amp;$B$19&amp;"*",ORARIO_GENERALE!$D68:$P68,0)),"")</f>
        <v/>
      </c>
      <c r="H30" s="1"/>
      <c r="I30" s="1"/>
      <c r="J30" s="15"/>
      <c r="K30" s="1"/>
      <c r="L30" s="1"/>
      <c r="M30" s="1"/>
      <c r="N30" s="1"/>
      <c r="O30" s="1"/>
      <c r="P30" s="1"/>
      <c r="Q30" s="1"/>
    </row>
    <row r="31" spans="1:17" ht="15.75" customHeight="1" x14ac:dyDescent="0.25">
      <c r="A31" s="1"/>
      <c r="B31" s="14" t="str">
        <f>ORARIO_GENERALE!C15</f>
        <v>19:00-20:00</v>
      </c>
      <c r="C31" s="13" t="str">
        <f t="array" ref="C31">IFERROR(INDEX(ORARIO_GENERALE!$D$3:$P$3,MATCH("*"&amp;$B$19&amp;"*",ORARIO_GENERALE!$D15:$P15,0)),"")</f>
        <v/>
      </c>
      <c r="D31" s="13" t="str">
        <f t="array" ref="D31">IFERROR(INDEX(ORARIO_GENERALE!$D$3:$P$3,MATCH("*"&amp;$B$19&amp;"*",ORARIO_GENERALE!$D28:$P28,0)),"")</f>
        <v/>
      </c>
      <c r="E31" s="13" t="str">
        <f t="array" ref="E31">IFERROR(INDEX(ORARIO_GENERALE!$D$3:$P$3,MATCH("*"&amp;$B$19&amp;"*",ORARIO_GENERALE!$D41:$P41,0)),"")</f>
        <v/>
      </c>
      <c r="F31" s="13" t="str">
        <f t="array" ref="F31">IFERROR(INDEX(ORARIO_GENERALE!$D$3:$P$3,MATCH("*"&amp;$B$19&amp;"*",ORARIO_GENERALE!$D54:$P54,0)),"")</f>
        <v/>
      </c>
      <c r="G31" s="13" t="str">
        <f t="array" ref="G31">IFERROR(INDEX(ORARIO_GENERALE!$D$3:$P$3,MATCH("*"&amp;$B$19&amp;"*",ORARIO_GENERALE!$D69:$P69,0)),"")</f>
        <v/>
      </c>
      <c r="H31" s="1"/>
      <c r="I31" s="1"/>
      <c r="J31" s="15"/>
      <c r="K31" s="1"/>
      <c r="L31" s="1"/>
      <c r="M31" s="1"/>
      <c r="N31" s="1"/>
      <c r="O31" s="1"/>
      <c r="P31" s="1"/>
      <c r="Q31" s="1"/>
    </row>
    <row r="32" spans="1:17" ht="15.75" customHeight="1" x14ac:dyDescent="0.25">
      <c r="A32" s="1"/>
      <c r="B32" s="14" t="str">
        <f>ORARIO_GENERALE!C16</f>
        <v>20:00-21:00</v>
      </c>
      <c r="C32" s="13" t="str">
        <f t="array" ref="C32">IFERROR(INDEX(ORARIO_GENERALE!$D$3:$P$3,MATCH("*"&amp;$B$19&amp;"*",ORARIO_GENERALE!$D16:$P16,0)),"")</f>
        <v/>
      </c>
      <c r="D32" s="13" t="str">
        <f t="array" ref="D32">IFERROR(INDEX(ORARIO_GENERALE!$D$3:$P$3,MATCH("*"&amp;$B$19&amp;"*",ORARIO_GENERALE!$D29:$P29,0)),"")</f>
        <v/>
      </c>
      <c r="E32" s="13" t="str">
        <f t="array" ref="E32">IFERROR(INDEX(ORARIO_GENERALE!$D$3:$P$3,MATCH("*"&amp;$B$19&amp;"*",ORARIO_GENERALE!$D42:$P42,0)),"")</f>
        <v/>
      </c>
      <c r="F32" s="13" t="str">
        <f t="array" ref="F32">IFERROR(INDEX(ORARIO_GENERALE!$D$3:$P$3,MATCH("*"&amp;$B$19&amp;"*",ORARIO_GENERALE!$D55:$P55,0)),"")</f>
        <v/>
      </c>
      <c r="G32" s="13" t="str">
        <f t="array" ref="G32">IFERROR(INDEX(ORARIO_GENERALE!$D$3:$P$3,MATCH("*"&amp;$B$19&amp;"*",ORARIO_GENERALE!$D70:$P70,0)),"")</f>
        <v/>
      </c>
      <c r="H32" s="1"/>
      <c r="I32" s="1"/>
      <c r="J32" s="15"/>
      <c r="K32" s="1"/>
      <c r="L32" s="1"/>
      <c r="M32" s="1"/>
      <c r="N32" s="1"/>
      <c r="O32" s="1"/>
      <c r="P32" s="1"/>
      <c r="Q32" s="1"/>
    </row>
    <row r="33" spans="1:1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  <c r="P33" s="1"/>
      <c r="Q33" s="1"/>
    </row>
    <row r="34" spans="1:17" ht="15.75" customHeight="1" x14ac:dyDescent="0.25">
      <c r="A34" s="1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5.75" customHeight="1" x14ac:dyDescent="0.25">
      <c r="A35" s="1"/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5.75" customHeight="1" x14ac:dyDescent="0.25">
      <c r="A36" s="1"/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5.75" customHeight="1" x14ac:dyDescent="0.25">
      <c r="A37" s="1"/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5.75" customHeight="1" x14ac:dyDescent="0.25">
      <c r="A38" s="1"/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5.75" customHeight="1" x14ac:dyDescent="0.25">
      <c r="A39" s="1"/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5.75" customHeight="1" x14ac:dyDescent="0.25">
      <c r="A40" s="1"/>
      <c r="B40" s="1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5.75" customHeight="1" x14ac:dyDescent="0.25">
      <c r="A41" s="1"/>
      <c r="B41" s="1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5.75" customHeight="1" x14ac:dyDescent="0.25">
      <c r="A42" s="1"/>
      <c r="B42" s="1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5.75" customHeight="1" x14ac:dyDescent="0.25">
      <c r="A43" s="1"/>
      <c r="B43" s="1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5.75" customHeight="1" x14ac:dyDescent="0.25">
      <c r="A44" s="1"/>
      <c r="B44" s="1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5.75" customHeight="1" x14ac:dyDescent="0.25">
      <c r="A45" s="1"/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9.25" customHeight="1" x14ac:dyDescent="0.25">
      <c r="A47" s="1"/>
      <c r="B47" s="1"/>
      <c r="C47" s="1"/>
      <c r="D47" s="1" t="s">
        <v>34</v>
      </c>
      <c r="E47" s="9" t="s">
        <v>146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5.75" customHeight="1" x14ac:dyDescent="0.25">
      <c r="A48" s="1"/>
      <c r="B48" s="1"/>
      <c r="C48" s="1"/>
      <c r="D48" s="1" t="s">
        <v>65</v>
      </c>
      <c r="E48" s="9" t="s">
        <v>147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5.75" customHeight="1" x14ac:dyDescent="0.25">
      <c r="A49" s="1"/>
      <c r="B49" s="1"/>
      <c r="C49" s="1"/>
      <c r="D49" s="1" t="s">
        <v>72</v>
      </c>
      <c r="E49" s="9" t="s">
        <v>148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5.75" customHeight="1" x14ac:dyDescent="0.25">
      <c r="A50" s="1"/>
      <c r="B50" s="1"/>
      <c r="C50" s="1"/>
      <c r="D50" s="1" t="s">
        <v>78</v>
      </c>
      <c r="E50" s="9" t="s">
        <v>149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5.75" customHeight="1" x14ac:dyDescent="0.25">
      <c r="A51" s="1"/>
      <c r="B51" s="1"/>
      <c r="C51" s="1"/>
      <c r="D51" s="1" t="s">
        <v>112</v>
      </c>
      <c r="E51" s="9" t="s">
        <v>150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 customHeight="1" x14ac:dyDescent="0.25">
      <c r="A52" s="1"/>
      <c r="B52" s="1"/>
      <c r="C52" s="1"/>
      <c r="D52" s="1" t="s">
        <v>118</v>
      </c>
      <c r="E52" s="9" t="s">
        <v>31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5.75" customHeight="1" x14ac:dyDescent="0.25">
      <c r="A53" s="1"/>
      <c r="B53" s="1"/>
      <c r="C53" s="1"/>
      <c r="D53" s="1" t="s">
        <v>120</v>
      </c>
      <c r="E53" s="9" t="s">
        <v>151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5.75" customHeight="1" x14ac:dyDescent="0.25">
      <c r="A54" s="1"/>
      <c r="B54" s="1"/>
      <c r="C54" s="1"/>
      <c r="D54" s="1" t="s">
        <v>121</v>
      </c>
      <c r="E54" s="9" t="s">
        <v>11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5.75" customHeight="1" x14ac:dyDescent="0.25">
      <c r="A55" s="1"/>
      <c r="B55" s="1"/>
      <c r="C55" s="1"/>
      <c r="D55" s="1" t="s">
        <v>124</v>
      </c>
      <c r="E55" s="1" t="s">
        <v>13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5.75" customHeight="1" x14ac:dyDescent="0.25">
      <c r="A56" s="1"/>
      <c r="B56" s="1"/>
      <c r="C56" s="1"/>
      <c r="D56" s="1" t="s">
        <v>123</v>
      </c>
      <c r="E56" s="1" t="s">
        <v>14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5.75" customHeight="1" x14ac:dyDescent="0.25">
      <c r="A57" s="1"/>
      <c r="B57" s="1"/>
      <c r="C57" s="1"/>
      <c r="D57" s="1" t="s">
        <v>125</v>
      </c>
      <c r="E57" s="1" t="s">
        <v>17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5.75" customHeight="1" x14ac:dyDescent="0.25">
      <c r="A58" s="1"/>
      <c r="B58" s="1"/>
      <c r="C58" s="1"/>
      <c r="D58" s="1" t="s">
        <v>127</v>
      </c>
      <c r="E58" s="1" t="s">
        <v>19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5.75" customHeight="1" x14ac:dyDescent="0.25">
      <c r="A59" s="1"/>
      <c r="B59" s="1"/>
      <c r="C59" s="1"/>
      <c r="D59" s="1" t="s">
        <v>128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5.75" customHeight="1" x14ac:dyDescent="0.25">
      <c r="A60" s="1"/>
      <c r="B60" s="1"/>
      <c r="C60" s="1"/>
      <c r="D60" s="1" t="s">
        <v>132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5.75" customHeight="1" x14ac:dyDescent="0.25">
      <c r="A61" s="1"/>
      <c r="B61" s="1"/>
      <c r="C61" s="1"/>
      <c r="D61" s="1" t="s">
        <v>133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5.75" customHeight="1" x14ac:dyDescent="0.25">
      <c r="A62" s="1"/>
      <c r="B62" s="1"/>
      <c r="C62" s="1"/>
      <c r="D62" s="1" t="s">
        <v>152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5.75" customHeight="1" x14ac:dyDescent="0.25">
      <c r="A63" s="1"/>
      <c r="B63" s="1"/>
      <c r="C63" s="1"/>
      <c r="D63" s="1" t="s">
        <v>134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5.75" customHeight="1" x14ac:dyDescent="0.25">
      <c r="A64" s="1"/>
      <c r="B64" s="1"/>
      <c r="C64" s="1"/>
      <c r="D64" s="1" t="s">
        <v>82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5.75" customHeight="1" x14ac:dyDescent="0.25">
      <c r="A65" s="1"/>
      <c r="B65" s="1"/>
      <c r="C65" s="1"/>
      <c r="D65" s="1" t="s">
        <v>153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5.75" customHeight="1" x14ac:dyDescent="0.25">
      <c r="A66" s="1"/>
      <c r="B66" s="1"/>
      <c r="C66" s="1"/>
      <c r="D66" s="1" t="s">
        <v>96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5.75" customHeight="1" x14ac:dyDescent="0.25">
      <c r="A67" s="1"/>
      <c r="B67" s="1"/>
      <c r="C67" s="1"/>
      <c r="D67" s="1" t="s">
        <v>154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5.75" customHeight="1" x14ac:dyDescent="0.25">
      <c r="A68" s="1"/>
      <c r="B68" s="1"/>
      <c r="C68" s="1"/>
      <c r="D68" s="1" t="s">
        <v>155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5.75" customHeight="1" x14ac:dyDescent="0.25">
      <c r="A69" s="1"/>
      <c r="B69" s="1"/>
      <c r="C69" s="1"/>
      <c r="D69" s="1" t="s">
        <v>15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5.75" customHeight="1" x14ac:dyDescent="0.25"/>
    <row r="84" spans="1:17" ht="15.75" customHeight="1" x14ac:dyDescent="0.25"/>
    <row r="85" spans="1:17" ht="15.75" customHeight="1" x14ac:dyDescent="0.25"/>
    <row r="86" spans="1:17" ht="15.75" customHeight="1" x14ac:dyDescent="0.25"/>
    <row r="87" spans="1:17" ht="15.75" customHeight="1" x14ac:dyDescent="0.25"/>
    <row r="88" spans="1:17" ht="15.75" customHeight="1" x14ac:dyDescent="0.25"/>
    <row r="89" spans="1:17" ht="15.75" customHeight="1" x14ac:dyDescent="0.25"/>
    <row r="90" spans="1:17" ht="15.75" customHeight="1" x14ac:dyDescent="0.25"/>
    <row r="91" spans="1:17" ht="15.75" customHeight="1" x14ac:dyDescent="0.25"/>
    <row r="92" spans="1:17" ht="15.75" customHeight="1" x14ac:dyDescent="0.25"/>
    <row r="93" spans="1:17" ht="15.75" customHeight="1" x14ac:dyDescent="0.25"/>
    <row r="94" spans="1:17" ht="15.75" customHeight="1" x14ac:dyDescent="0.25"/>
    <row r="95" spans="1:17" ht="15.75" customHeight="1" x14ac:dyDescent="0.25"/>
    <row r="96" spans="1:17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G2"/>
    <mergeCell ref="I2:N2"/>
    <mergeCell ref="B18:G18"/>
  </mergeCells>
  <conditionalFormatting sqref="A1:D82 E1:E46 E55:E82 F1:Q82">
    <cfRule type="containsText" dxfId="42" priority="1" operator="containsText" text="SP">
      <formula>NOT(ISERROR(SEARCH(("SP"),(A1))))</formula>
    </cfRule>
  </conditionalFormatting>
  <conditionalFormatting sqref="A1:D82 E1:E46 E55:E82 F1:Q82">
    <cfRule type="containsText" dxfId="41" priority="2" operator="containsText" text="LPP">
      <formula>NOT(ISERROR(SEARCH(("LPP"),(A1))))</formula>
    </cfRule>
  </conditionalFormatting>
  <conditionalFormatting sqref="A1:D82 E1:E46 E55:E82 F1:Q82">
    <cfRule type="containsText" dxfId="40" priority="3" operator="containsText" text="A1">
      <formula>NOT(ISERROR(SEARCH(("A1"),(A1))))</formula>
    </cfRule>
  </conditionalFormatting>
  <conditionalFormatting sqref="A1:D82 E1:E46 E55:E82 F1:Q82">
    <cfRule type="containsText" dxfId="39" priority="4" operator="containsText" text="A0">
      <formula>NOT(ISERROR(SEARCH(("A0"),(A1))))</formula>
    </cfRule>
  </conditionalFormatting>
  <conditionalFormatting sqref="A1:D82 E1:E46 E55:E82 F1:Q82">
    <cfRule type="containsText" dxfId="38" priority="5" operator="containsText" text="AN">
      <formula>NOT(ISERROR(SEARCH(("AN"),(A1))))</formula>
    </cfRule>
  </conditionalFormatting>
  <conditionalFormatting sqref="A1:D82 E1:E46 E55:E82 F1:Q82">
    <cfRule type="containsText" dxfId="37" priority="6" operator="containsText" text="A2">
      <formula>NOT(ISERROR(SEARCH(("A2"),(A1))))</formula>
    </cfRule>
  </conditionalFormatting>
  <conditionalFormatting sqref="A1:D82 E1:E46 E55:E82 F1:Q82">
    <cfRule type="cellIs" dxfId="36" priority="7" operator="equal">
      <formula>"P"</formula>
    </cfRule>
  </conditionalFormatting>
  <conditionalFormatting sqref="A1:D82 E1:E46 E55:E82 F1:Q82">
    <cfRule type="cellIs" dxfId="35" priority="8" operator="equal">
      <formula>"C"</formula>
    </cfRule>
  </conditionalFormatting>
  <conditionalFormatting sqref="A1:D82 E1:E46 E55:E82 F1:Q82">
    <cfRule type="containsText" dxfId="34" priority="9" operator="containsText" text="L2">
      <formula>NOT(ISERROR(SEARCH(("L2"),(A1))))</formula>
    </cfRule>
  </conditionalFormatting>
  <conditionalFormatting sqref="A1:D82 E1:E46 E55:E82 F1:Q82">
    <cfRule type="containsText" dxfId="33" priority="10" operator="containsText" text="D/A">
      <formula>NOT(ISERROR(SEARCH(("D/A"),(A1))))</formula>
    </cfRule>
  </conditionalFormatting>
  <conditionalFormatting sqref="A1:D82 E1:E46 E55:E82 F1:Q82">
    <cfRule type="containsText" dxfId="32" priority="11" operator="containsText" text="WR">
      <formula>NOT(ISERROR(SEARCH(("WR"),(A1))))</formula>
    </cfRule>
  </conditionalFormatting>
  <conditionalFormatting sqref="A1:D82 E1:E46 E55:E82 F1:Q82">
    <cfRule type="containsText" dxfId="31" priority="12" operator="containsText" text="ING.">
      <formula>NOT(ISERROR(SEARCH(("ING."),(A1))))</formula>
    </cfRule>
  </conditionalFormatting>
  <conditionalFormatting sqref="A1:D82 E1:E46 E55:E82 F1:Q82">
    <cfRule type="cellIs" dxfId="30" priority="13" operator="equal">
      <formula>"CALBI"</formula>
    </cfRule>
  </conditionalFormatting>
  <conditionalFormatting sqref="A1:D82 E1:E46 E55:E82 F1:Q82">
    <cfRule type="cellIs" dxfId="29" priority="14" operator="equal">
      <formula>"COSENZA"</formula>
    </cfRule>
  </conditionalFormatting>
  <conditionalFormatting sqref="A1:D82 E1:E46 E55:E82 F1:Q82">
    <cfRule type="cellIs" dxfId="28" priority="15" operator="equal">
      <formula>"FUSE'"</formula>
    </cfRule>
  </conditionalFormatting>
  <conditionalFormatting sqref="A1:D82 E1:E46 E55:E82 F1:Q82">
    <cfRule type="cellIs" dxfId="27" priority="16" operator="equal">
      <formula>"FEDELI"</formula>
    </cfRule>
  </conditionalFormatting>
  <conditionalFormatting sqref="A1:D82 E1:E46 E55:E82 F1:Q82">
    <cfRule type="cellIs" dxfId="26" priority="17" operator="equal">
      <formula>"CIELO"</formula>
    </cfRule>
  </conditionalFormatting>
  <conditionalFormatting sqref="A1:D82 E1:E46 E55:E82 F1:Q82">
    <cfRule type="cellIs" dxfId="25" priority="18" operator="equal">
      <formula>"CAPONNETTO"</formula>
    </cfRule>
  </conditionalFormatting>
  <conditionalFormatting sqref="A1:D82 E1:E46 E55:E82 F1:Q82">
    <cfRule type="cellIs" dxfId="24" priority="19" operator="equal">
      <formula>"MAZZUCCHELLI"</formula>
    </cfRule>
  </conditionalFormatting>
  <conditionalFormatting sqref="A1:D82 E1:E46 E55:E82 F1:Q82">
    <cfRule type="containsText" dxfId="23" priority="20" operator="containsText" text="INFO ALFA">
      <formula>NOT(ISERROR(SEARCH(("INFO ALFA"),(A1))))</formula>
    </cfRule>
  </conditionalFormatting>
  <conditionalFormatting sqref="A1:D82 E1:E46 E55:E82 F1:Q82">
    <cfRule type="containsText" dxfId="22" priority="21" operator="containsText" text="INF.">
      <formula>NOT(ISERROR(SEARCH(("INF."),(A1))))</formula>
    </cfRule>
  </conditionalFormatting>
  <conditionalFormatting sqref="H7">
    <cfRule type="notContainsBlanks" dxfId="21" priority="22">
      <formula>LEN(TRIM(H7))&gt;0</formula>
    </cfRule>
  </conditionalFormatting>
  <conditionalFormatting sqref="A1:Q82">
    <cfRule type="cellIs" dxfId="20" priority="23" operator="equal">
      <formula>"CASALIN"</formula>
    </cfRule>
  </conditionalFormatting>
  <conditionalFormatting sqref="A1:Q82">
    <cfRule type="cellIs" dxfId="19" priority="24" operator="equal">
      <formula>"GALUPPO"</formula>
    </cfRule>
  </conditionalFormatting>
  <conditionalFormatting sqref="A1:Q82">
    <cfRule type="containsText" dxfId="18" priority="25" operator="containsText" text="TECNOLOGIA">
      <formula>NOT(ISERROR(SEARCH(("TECNOLOGIA"),(A1))))</formula>
    </cfRule>
  </conditionalFormatting>
  <conditionalFormatting sqref="A1:Q82">
    <cfRule type="cellIs" dxfId="17" priority="26" operator="equal">
      <formula>"GIURAZZI"</formula>
    </cfRule>
  </conditionalFormatting>
  <conditionalFormatting sqref="A1:Q82">
    <cfRule type="cellIs" dxfId="16" priority="27" operator="equal">
      <formula>"CIAPPARELLI"</formula>
    </cfRule>
  </conditionalFormatting>
  <dataValidations count="3">
    <dataValidation type="list" allowBlank="1" sqref="I3" xr:uid="{00000000-0002-0000-0100-000000000000}">
      <formula1>$E$47:$E$60</formula1>
    </dataValidation>
    <dataValidation type="list" allowBlank="1" sqref="B19" xr:uid="{00000000-0002-0000-0100-000001000000}">
      <formula1>$D$51:$D$62</formula1>
    </dataValidation>
    <dataValidation type="list" allowBlank="1" sqref="B3" xr:uid="{00000000-0002-0000-0100-000002000000}">
      <formula1>$D$47:$D$70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1000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25"/>
  <cols>
    <col min="1" max="1" width="8" customWidth="1"/>
    <col min="2" max="2" width="10.33203125" customWidth="1"/>
    <col min="3" max="7" width="2.6640625" customWidth="1"/>
    <col min="8" max="10" width="2.77734375" customWidth="1"/>
    <col min="11" max="14" width="2.6640625" customWidth="1"/>
    <col min="15" max="15" width="6.44140625" customWidth="1"/>
    <col min="16" max="26" width="11.109375" customWidth="1"/>
  </cols>
  <sheetData>
    <row r="1" spans="1:15" ht="15.75" customHeight="1" x14ac:dyDescent="0.25">
      <c r="C1" s="4" t="str">
        <f>ORARIO_GENERALE!D3</f>
        <v>AQUILA</v>
      </c>
      <c r="D1" s="4" t="str">
        <f>ORARIO_GENERALE!E3</f>
        <v>ROCCO</v>
      </c>
      <c r="E1" s="4" t="str">
        <f>ORARIO_GENERALE!F3</f>
        <v>IGNACCOLO</v>
      </c>
      <c r="F1" s="4" t="str">
        <f>ORARIO_GENERALE!G3</f>
        <v>CELI</v>
      </c>
      <c r="G1" s="4" t="str">
        <f>ORARIO_GENERALE!H3</f>
        <v>PEZONE</v>
      </c>
      <c r="H1" s="4" t="str">
        <f>ORARIO_GENERALE!I3</f>
        <v>VALFRE'</v>
      </c>
      <c r="I1" s="10" t="s">
        <v>6</v>
      </c>
      <c r="J1" s="11" t="s">
        <v>11</v>
      </c>
      <c r="K1" s="4" t="s">
        <v>13</v>
      </c>
      <c r="L1" s="4" t="s">
        <v>14</v>
      </c>
      <c r="M1" s="4" t="s">
        <v>17</v>
      </c>
      <c r="N1" s="4" t="s">
        <v>19</v>
      </c>
      <c r="O1" s="19" t="s">
        <v>24</v>
      </c>
    </row>
    <row r="2" spans="1:15" ht="15.75" customHeight="1" x14ac:dyDescent="0.25">
      <c r="A2" s="22"/>
      <c r="B2" s="25" t="s">
        <v>34</v>
      </c>
      <c r="C2" s="30">
        <f>COUNTIF(ORARIO_GENERALE!D$4:D$61,"*"&amp;$B2&amp;"*")</f>
        <v>0</v>
      </c>
      <c r="D2" s="30">
        <f>COUNTIF(ORARIO_GENERALE!E$4:E$61,"*"&amp;$B2&amp;"*")</f>
        <v>0</v>
      </c>
      <c r="E2" s="30">
        <f>COUNTIF(ORARIO_GENERALE!F$4:F$61,"*"&amp;$B2&amp;"*")</f>
        <v>0</v>
      </c>
      <c r="F2" s="30">
        <f>COUNTIF(ORARIO_GENERALE!G$4:G$61,"*"&amp;$B2&amp;"*")</f>
        <v>0</v>
      </c>
      <c r="G2" s="30">
        <f>COUNTIF(ORARIO_GENERALE!H$4:H$61,"*"&amp;$B2&amp;"*")</f>
        <v>0</v>
      </c>
      <c r="H2" s="30">
        <f>COUNTIF(ORARIO_GENERALE!I$4:I$61,"*"&amp;$B2&amp;"*")</f>
        <v>0</v>
      </c>
      <c r="I2" s="30" t="e">
        <f t="shared" ref="I2:J2" si="0">COUNTIF(#REF!,"*"&amp;$B2&amp;"*")</f>
        <v>#REF!</v>
      </c>
      <c r="J2" s="30" t="e">
        <f t="shared" si="0"/>
        <v>#REF!</v>
      </c>
      <c r="K2" s="45">
        <f>COUNTIF(ORARIO_GENERALE!K$4:K$61,"*"&amp;$B2&amp;"*")</f>
        <v>0</v>
      </c>
      <c r="L2" s="30">
        <f>COUNTIF(ORARIO_GENERALE!M$4:M$61,"*"&amp;$B2&amp;"*")</f>
        <v>0</v>
      </c>
      <c r="M2" s="30">
        <f>COUNTIF(ORARIO_GENERALE!P$4:P$61,"*"&amp;$B2&amp;"*")</f>
        <v>0</v>
      </c>
      <c r="N2" s="30" t="e">
        <f t="shared" ref="N2:N30" si="1">COUNTIF(#REF!,"*"&amp;$B2&amp;"*")</f>
        <v>#REF!</v>
      </c>
      <c r="O2" s="25" t="e">
        <f>SUM(C2:N2)</f>
        <v>#REF!</v>
      </c>
    </row>
    <row r="3" spans="1:15" ht="15.75" customHeight="1" x14ac:dyDescent="0.25">
      <c r="A3" s="22"/>
      <c r="B3" s="25" t="s">
        <v>65</v>
      </c>
      <c r="C3" s="30">
        <f>COUNTIF(ORARIO_GENERALE!D$4:D$61,"*"&amp;$B3&amp;"*")</f>
        <v>0</v>
      </c>
      <c r="D3" s="30">
        <f>COUNTIF(ORARIO_GENERALE!E$4:E$61,"*"&amp;$B3&amp;"*")</f>
        <v>0</v>
      </c>
      <c r="E3" s="30">
        <f>COUNTIF(ORARIO_GENERALE!F$4:F$61,"*"&amp;$B3&amp;"*")</f>
        <v>0</v>
      </c>
      <c r="F3" s="30">
        <f>COUNTIF(ORARIO_GENERALE!G$4:G$61,"*"&amp;$B3&amp;"*")</f>
        <v>0</v>
      </c>
      <c r="G3" s="30">
        <f>COUNTIF(ORARIO_GENERALE!H$4:H$61,"*"&amp;$B3&amp;"*")</f>
        <v>0</v>
      </c>
      <c r="H3" s="30">
        <f>COUNTIF(ORARIO_GENERALE!I$4:I$61,"*"&amp;$B3&amp;"*")</f>
        <v>0</v>
      </c>
      <c r="I3" s="30" t="e">
        <f t="shared" ref="I3:J3" si="2">COUNTIF(#REF!,"*"&amp;$B3&amp;"*")</f>
        <v>#REF!</v>
      </c>
      <c r="J3" s="30" t="e">
        <f t="shared" si="2"/>
        <v>#REF!</v>
      </c>
      <c r="K3" s="45">
        <f>COUNTIF(ORARIO_GENERALE!K$4:K$61,"*"&amp;$B3&amp;"*")</f>
        <v>0</v>
      </c>
      <c r="L3" s="30">
        <f>COUNTIF(ORARIO_GENERALE!M$4:M$61,"*"&amp;$B3&amp;"*")</f>
        <v>0</v>
      </c>
      <c r="M3" s="30">
        <f>COUNTIF(ORARIO_GENERALE!P$4:P$61,"*"&amp;$B3&amp;"*")</f>
        <v>0</v>
      </c>
      <c r="N3" s="30" t="e">
        <f t="shared" si="1"/>
        <v>#REF!</v>
      </c>
      <c r="O3" s="25" t="e">
        <f t="shared" ref="O3:O32" si="3">SUM(C3:M3)</f>
        <v>#REF!</v>
      </c>
    </row>
    <row r="4" spans="1:15" ht="15.75" customHeight="1" x14ac:dyDescent="0.25">
      <c r="A4" s="22"/>
      <c r="B4" s="25" t="s">
        <v>72</v>
      </c>
      <c r="C4" s="30">
        <f>COUNTIF(ORARIO_GENERALE!D$4:D$61,"*"&amp;$B4&amp;"*")</f>
        <v>0</v>
      </c>
      <c r="D4" s="30">
        <f>COUNTIF(ORARIO_GENERALE!E$4:E$61,"*"&amp;$B4&amp;"*")</f>
        <v>0</v>
      </c>
      <c r="E4" s="30">
        <f>COUNTIF(ORARIO_GENERALE!F$4:F$61,"*"&amp;$B4&amp;"*")</f>
        <v>0</v>
      </c>
      <c r="F4" s="30">
        <f>COUNTIF(ORARIO_GENERALE!G$4:G$61,"*"&amp;$B4&amp;"*")</f>
        <v>0</v>
      </c>
      <c r="G4" s="30">
        <f>COUNTIF(ORARIO_GENERALE!H$4:H$61,"*"&amp;$B4&amp;"*")</f>
        <v>0</v>
      </c>
      <c r="H4" s="30">
        <f>COUNTIF(ORARIO_GENERALE!I$4:I$61,"*"&amp;$B4&amp;"*")</f>
        <v>0</v>
      </c>
      <c r="I4" s="30" t="e">
        <f t="shared" ref="I4:J4" si="4">COUNTIF(#REF!,"*"&amp;$B4&amp;"*")</f>
        <v>#REF!</v>
      </c>
      <c r="J4" s="30" t="e">
        <f t="shared" si="4"/>
        <v>#REF!</v>
      </c>
      <c r="K4" s="45">
        <f>COUNTIF(ORARIO_GENERALE!K$4:K$61,"*"&amp;$B4&amp;"*")</f>
        <v>0</v>
      </c>
      <c r="L4" s="30">
        <f>COUNTIF(ORARIO_GENERALE!M$4:M$61,"*"&amp;$B4&amp;"*")</f>
        <v>0</v>
      </c>
      <c r="M4" s="30">
        <f>COUNTIF(ORARIO_GENERALE!P$4:P$61,"*"&amp;$B4&amp;"*")</f>
        <v>0</v>
      </c>
      <c r="N4" s="30" t="e">
        <f t="shared" si="1"/>
        <v>#REF!</v>
      </c>
      <c r="O4" s="25" t="e">
        <f t="shared" si="3"/>
        <v>#REF!</v>
      </c>
    </row>
    <row r="5" spans="1:15" ht="15.75" customHeight="1" x14ac:dyDescent="0.25">
      <c r="A5" s="22"/>
      <c r="B5" s="25" t="s">
        <v>78</v>
      </c>
      <c r="C5" s="30">
        <f>COUNTIF(ORARIO_GENERALE!D$4:D$61,"*"&amp;$B5&amp;"*")</f>
        <v>0</v>
      </c>
      <c r="D5" s="30">
        <f>COUNTIF(ORARIO_GENERALE!E$4:E$61,"*"&amp;$B5&amp;"*")</f>
        <v>0</v>
      </c>
      <c r="E5" s="30">
        <f>COUNTIF(ORARIO_GENERALE!F$4:F$61,"*"&amp;$B5&amp;"*")</f>
        <v>0</v>
      </c>
      <c r="F5" s="30">
        <f>COUNTIF(ORARIO_GENERALE!G$4:G$61,"*"&amp;$B5&amp;"*")</f>
        <v>0</v>
      </c>
      <c r="G5" s="30">
        <f>COUNTIF(ORARIO_GENERALE!H$4:H$61,"*"&amp;$B5&amp;"*")</f>
        <v>0</v>
      </c>
      <c r="H5" s="30">
        <f>COUNTIF(ORARIO_GENERALE!I$4:I$61,"*"&amp;$B5&amp;"*")</f>
        <v>0</v>
      </c>
      <c r="I5" s="30" t="e">
        <f t="shared" ref="I5:J5" si="5">COUNTIF(#REF!,"*"&amp;$B5&amp;"*")</f>
        <v>#REF!</v>
      </c>
      <c r="J5" s="30" t="e">
        <f t="shared" si="5"/>
        <v>#REF!</v>
      </c>
      <c r="K5" s="45">
        <f>COUNTIF(ORARIO_GENERALE!K$4:K$61,"*"&amp;$B5&amp;"*")</f>
        <v>0</v>
      </c>
      <c r="L5" s="30">
        <f>COUNTIF(ORARIO_GENERALE!M$4:M$61,"*"&amp;$B5&amp;"*")</f>
        <v>0</v>
      </c>
      <c r="M5" s="30">
        <f>COUNTIF(ORARIO_GENERALE!P$4:P$61,"*"&amp;$B5&amp;"*")</f>
        <v>0</v>
      </c>
      <c r="N5" s="30" t="e">
        <f t="shared" si="1"/>
        <v>#REF!</v>
      </c>
      <c r="O5" s="25" t="e">
        <f t="shared" si="3"/>
        <v>#REF!</v>
      </c>
    </row>
    <row r="6" spans="1:15" ht="15.75" customHeight="1" x14ac:dyDescent="0.25">
      <c r="A6" s="22"/>
      <c r="B6" s="25" t="s">
        <v>96</v>
      </c>
      <c r="C6" s="30">
        <f>COUNTIF(ORARIO_GENERALE!D$4:D$61,"*"&amp;$B6&amp;"*")</f>
        <v>0</v>
      </c>
      <c r="D6" s="30">
        <f>COUNTIF(ORARIO_GENERALE!E$4:E$61,"*"&amp;$B6&amp;"*")</f>
        <v>0</v>
      </c>
      <c r="E6" s="30">
        <f>COUNTIF(ORARIO_GENERALE!F$4:F$61,"*"&amp;$B6&amp;"*")</f>
        <v>0</v>
      </c>
      <c r="F6" s="30">
        <f>COUNTIF(ORARIO_GENERALE!G$4:G$61,"*"&amp;$B6&amp;"*")</f>
        <v>0</v>
      </c>
      <c r="G6" s="30">
        <f>COUNTIF(ORARIO_GENERALE!H$4:H$61,"*"&amp;$B6&amp;"*")</f>
        <v>0</v>
      </c>
      <c r="H6" s="30">
        <f>COUNTIF(ORARIO_GENERALE!I$4:I$61,"*"&amp;$B6&amp;"*")</f>
        <v>0</v>
      </c>
      <c r="I6" s="30" t="e">
        <f t="shared" ref="I6:J6" si="6">COUNTIF(#REF!,"*"&amp;$B6&amp;"*")</f>
        <v>#REF!</v>
      </c>
      <c r="J6" s="30" t="e">
        <f t="shared" si="6"/>
        <v>#REF!</v>
      </c>
      <c r="K6" s="45">
        <f>COUNTIF(ORARIO_GENERALE!K$4:K$61,"*"&amp;$B6&amp;"*")</f>
        <v>0</v>
      </c>
      <c r="L6" s="30">
        <f>COUNTIF(ORARIO_GENERALE!M$4:M$61,"*"&amp;$B6&amp;"*")</f>
        <v>0</v>
      </c>
      <c r="M6" s="30">
        <f>COUNTIF(ORARIO_GENERALE!P$4:P$61,"*"&amp;$B6&amp;"*")</f>
        <v>0</v>
      </c>
      <c r="N6" s="30" t="e">
        <f t="shared" si="1"/>
        <v>#REF!</v>
      </c>
      <c r="O6" s="25" t="e">
        <f t="shared" si="3"/>
        <v>#REF!</v>
      </c>
    </row>
    <row r="7" spans="1:15" ht="15.75" customHeight="1" x14ac:dyDescent="0.25">
      <c r="A7" s="22"/>
      <c r="B7" s="25" t="s">
        <v>15</v>
      </c>
      <c r="C7" s="30">
        <f>COUNTIF(ORARIO_GENERALE!D$4:D$61,"*"&amp;$B7&amp;"*")</f>
        <v>0</v>
      </c>
      <c r="D7" s="30">
        <f>COUNTIF(ORARIO_GENERALE!E$4:E$61,"*"&amp;$B7&amp;"*")</f>
        <v>0</v>
      </c>
      <c r="E7" s="30">
        <f>COUNTIF(ORARIO_GENERALE!F$4:F$61,"*"&amp;$B7&amp;"*")</f>
        <v>0</v>
      </c>
      <c r="F7" s="30">
        <f>COUNTIF(ORARIO_GENERALE!G$4:G$61,"*"&amp;$B7&amp;"*")</f>
        <v>0</v>
      </c>
      <c r="G7" s="30">
        <f>COUNTIF(ORARIO_GENERALE!H$4:H$61,"*"&amp;$B7&amp;"*")</f>
        <v>0</v>
      </c>
      <c r="H7" s="30">
        <f>COUNTIF(ORARIO_GENERALE!I$4:I$61,"*"&amp;$B7&amp;"*")</f>
        <v>0</v>
      </c>
      <c r="I7" s="30" t="e">
        <f t="shared" ref="I7:J7" si="7">COUNTIF(#REF!,"*"&amp;$B7&amp;"*")</f>
        <v>#REF!</v>
      </c>
      <c r="J7" s="30" t="e">
        <f t="shared" si="7"/>
        <v>#REF!</v>
      </c>
      <c r="K7" s="45">
        <f>COUNTIF(ORARIO_GENERALE!K$4:K$61,"*"&amp;$B7&amp;"*")</f>
        <v>0</v>
      </c>
      <c r="L7" s="30">
        <f>COUNTIF(ORARIO_GENERALE!M$4:M$61,"*"&amp;$B7&amp;"*")</f>
        <v>0</v>
      </c>
      <c r="M7" s="30">
        <f>COUNTIF(ORARIO_GENERALE!P$4:P$61,"*"&amp;$B7&amp;"*")</f>
        <v>0</v>
      </c>
      <c r="N7" s="30" t="e">
        <f t="shared" si="1"/>
        <v>#REF!</v>
      </c>
      <c r="O7" s="25" t="e">
        <f t="shared" si="3"/>
        <v>#REF!</v>
      </c>
    </row>
    <row r="8" spans="1:15" ht="15.75" customHeight="1" x14ac:dyDescent="0.25">
      <c r="A8" s="22"/>
      <c r="B8" s="25" t="s">
        <v>112</v>
      </c>
      <c r="C8" s="30">
        <f>COUNTIF(ORARIO_GENERALE!D$4:D$61,"*"&amp;$B8&amp;"*")</f>
        <v>0</v>
      </c>
      <c r="D8" s="30">
        <f>COUNTIF(ORARIO_GENERALE!E$4:E$61,"*"&amp;$B8&amp;"*")</f>
        <v>0</v>
      </c>
      <c r="E8" s="30">
        <f>COUNTIF(ORARIO_GENERALE!F$4:F$61,"*"&amp;$B8&amp;"*")</f>
        <v>0</v>
      </c>
      <c r="F8" s="30">
        <f>COUNTIF(ORARIO_GENERALE!G$4:G$61,"*"&amp;$B8&amp;"*")</f>
        <v>0</v>
      </c>
      <c r="G8" s="30">
        <f>COUNTIF(ORARIO_GENERALE!H$4:H$61,"*"&amp;$B8&amp;"*")</f>
        <v>0</v>
      </c>
      <c r="H8" s="30">
        <f>COUNTIF(ORARIO_GENERALE!I$4:I$61,"*"&amp;$B8&amp;"*")</f>
        <v>0</v>
      </c>
      <c r="I8" s="30" t="e">
        <f t="shared" ref="I8:J8" si="8">COUNTIF(#REF!,"*"&amp;$B8&amp;"*")</f>
        <v>#REF!</v>
      </c>
      <c r="J8" s="30" t="e">
        <f t="shared" si="8"/>
        <v>#REF!</v>
      </c>
      <c r="K8" s="45">
        <f>COUNTIF(ORARIO_GENERALE!K$4:K$61,"*"&amp;$B8&amp;"*")</f>
        <v>0</v>
      </c>
      <c r="L8" s="30">
        <f>COUNTIF(ORARIO_GENERALE!M$4:M$61,"*"&amp;$B8&amp;"*")</f>
        <v>0</v>
      </c>
      <c r="M8" s="30">
        <f>COUNTIF(ORARIO_GENERALE!P$4:P$61,"*"&amp;$B8&amp;"*")</f>
        <v>0</v>
      </c>
      <c r="N8" s="30" t="e">
        <f t="shared" si="1"/>
        <v>#REF!</v>
      </c>
      <c r="O8" s="25" t="e">
        <f t="shared" si="3"/>
        <v>#REF!</v>
      </c>
    </row>
    <row r="9" spans="1:15" ht="15.75" customHeight="1" x14ac:dyDescent="0.25">
      <c r="A9" s="22"/>
      <c r="B9" s="25" t="s">
        <v>118</v>
      </c>
      <c r="C9" s="30">
        <f>COUNTIF(ORARIO_GENERALE!D$4:D$61,"*"&amp;$B9&amp;"*")</f>
        <v>0</v>
      </c>
      <c r="D9" s="30">
        <f>COUNTIF(ORARIO_GENERALE!E$4:E$61,"*"&amp;$B9&amp;"*")</f>
        <v>0</v>
      </c>
      <c r="E9" s="30">
        <f>COUNTIF(ORARIO_GENERALE!F$4:F$61,"*"&amp;$B9&amp;"*")</f>
        <v>0</v>
      </c>
      <c r="F9" s="30">
        <f>COUNTIF(ORARIO_GENERALE!G$4:G$61,"*"&amp;$B9&amp;"*")</f>
        <v>0</v>
      </c>
      <c r="G9" s="30">
        <f>COUNTIF(ORARIO_GENERALE!H$4:H$61,"*"&amp;$B9&amp;"*")</f>
        <v>0</v>
      </c>
      <c r="H9" s="30">
        <f>COUNTIF(ORARIO_GENERALE!I$4:I$61,"*"&amp;$B9&amp;"*")</f>
        <v>0</v>
      </c>
      <c r="I9" s="30" t="e">
        <f t="shared" ref="I9:J9" si="9">COUNTIF(#REF!,"*"&amp;$B9&amp;"*")</f>
        <v>#REF!</v>
      </c>
      <c r="J9" s="30" t="e">
        <f t="shared" si="9"/>
        <v>#REF!</v>
      </c>
      <c r="K9" s="45">
        <f>COUNTIF(ORARIO_GENERALE!K$4:K$61,"*"&amp;$B9&amp;"*")</f>
        <v>0</v>
      </c>
      <c r="L9" s="30">
        <f>COUNTIF(ORARIO_GENERALE!M$4:M$61,"*"&amp;$B9&amp;"*")</f>
        <v>0</v>
      </c>
      <c r="M9" s="30">
        <f>COUNTIF(ORARIO_GENERALE!P$4:P$61,"*"&amp;$B9&amp;"*")</f>
        <v>0</v>
      </c>
      <c r="N9" s="30" t="e">
        <f t="shared" si="1"/>
        <v>#REF!</v>
      </c>
      <c r="O9" s="25" t="e">
        <f t="shared" si="3"/>
        <v>#REF!</v>
      </c>
    </row>
    <row r="10" spans="1:15" ht="15.75" customHeight="1" x14ac:dyDescent="0.25">
      <c r="A10" s="22"/>
      <c r="B10" s="25" t="s">
        <v>120</v>
      </c>
      <c r="C10" s="30">
        <f>COUNTIF(ORARIO_GENERALE!D$4:D$61,"*"&amp;$B10&amp;"*")</f>
        <v>0</v>
      </c>
      <c r="D10" s="30">
        <f>COUNTIF(ORARIO_GENERALE!E$4:E$61,"*"&amp;$B10&amp;"*")</f>
        <v>0</v>
      </c>
      <c r="E10" s="30">
        <f>COUNTIF(ORARIO_GENERALE!F$4:F$61,"*"&amp;$B10&amp;"*")</f>
        <v>0</v>
      </c>
      <c r="F10" s="30">
        <f>COUNTIF(ORARIO_GENERALE!G$4:G$61,"*"&amp;$B10&amp;"*")</f>
        <v>0</v>
      </c>
      <c r="G10" s="30">
        <f>COUNTIF(ORARIO_GENERALE!H$4:H$61,"*"&amp;$B10&amp;"*")</f>
        <v>0</v>
      </c>
      <c r="H10" s="30">
        <f>COUNTIF(ORARIO_GENERALE!I$4:I$61,"*"&amp;$B10&amp;"*")</f>
        <v>0</v>
      </c>
      <c r="I10" s="30" t="e">
        <f t="shared" ref="I10:J10" si="10">COUNTIF(#REF!,"*"&amp;$B10&amp;"*")</f>
        <v>#REF!</v>
      </c>
      <c r="J10" s="30" t="e">
        <f t="shared" si="10"/>
        <v>#REF!</v>
      </c>
      <c r="K10" s="45">
        <f>COUNTIF(ORARIO_GENERALE!K$4:K$61,"*"&amp;$B10&amp;"*")</f>
        <v>0</v>
      </c>
      <c r="L10" s="30">
        <f>COUNTIF(ORARIO_GENERALE!M$4:M$61,"*"&amp;$B10&amp;"*")</f>
        <v>0</v>
      </c>
      <c r="M10" s="30">
        <f>COUNTIF(ORARIO_GENERALE!P$4:P$61,"*"&amp;$B10&amp;"*")</f>
        <v>0</v>
      </c>
      <c r="N10" s="30" t="e">
        <f t="shared" si="1"/>
        <v>#REF!</v>
      </c>
      <c r="O10" s="25" t="e">
        <f t="shared" si="3"/>
        <v>#REF!</v>
      </c>
    </row>
    <row r="11" spans="1:15" ht="15.75" customHeight="1" x14ac:dyDescent="0.25">
      <c r="A11" s="22"/>
      <c r="B11" s="25" t="s">
        <v>121</v>
      </c>
      <c r="C11" s="30">
        <f>COUNTIF(ORARIO_GENERALE!D$4:D$61,"*"&amp;$B11&amp;"*")</f>
        <v>0</v>
      </c>
      <c r="D11" s="30">
        <f>COUNTIF(ORARIO_GENERALE!E$4:E$61,"*"&amp;$B11&amp;"*")</f>
        <v>0</v>
      </c>
      <c r="E11" s="30">
        <f>COUNTIF(ORARIO_GENERALE!F$4:F$61,"*"&amp;$B11&amp;"*")</f>
        <v>0</v>
      </c>
      <c r="F11" s="30">
        <f>COUNTIF(ORARIO_GENERALE!G$4:G$61,"*"&amp;$B11&amp;"*")</f>
        <v>0</v>
      </c>
      <c r="G11" s="30">
        <f>COUNTIF(ORARIO_GENERALE!H$4:H$61,"*"&amp;$B11&amp;"*")</f>
        <v>0</v>
      </c>
      <c r="H11" s="30">
        <f>COUNTIF(ORARIO_GENERALE!I$4:I$61,"*"&amp;$B11&amp;"*")</f>
        <v>0</v>
      </c>
      <c r="I11" s="30" t="e">
        <f t="shared" ref="I11:J11" si="11">COUNTIF(#REF!,"*"&amp;$B11&amp;"*")</f>
        <v>#REF!</v>
      </c>
      <c r="J11" s="30" t="e">
        <f t="shared" si="11"/>
        <v>#REF!</v>
      </c>
      <c r="K11" s="45">
        <f>COUNTIF(ORARIO_GENERALE!K$4:K$61,"*"&amp;$B11&amp;"*")</f>
        <v>0</v>
      </c>
      <c r="L11" s="30">
        <f>COUNTIF(ORARIO_GENERALE!M$4:M$61,"*"&amp;$B11&amp;"*")</f>
        <v>0</v>
      </c>
      <c r="M11" s="30">
        <f>COUNTIF(ORARIO_GENERALE!P$4:P$61,"*"&amp;$B11&amp;"*")</f>
        <v>0</v>
      </c>
      <c r="N11" s="30" t="e">
        <f t="shared" si="1"/>
        <v>#REF!</v>
      </c>
      <c r="O11" s="25" t="e">
        <f t="shared" si="3"/>
        <v>#REF!</v>
      </c>
    </row>
    <row r="12" spans="1:15" ht="15.75" customHeight="1" x14ac:dyDescent="0.25">
      <c r="A12" s="22"/>
      <c r="B12" s="25" t="s">
        <v>123</v>
      </c>
      <c r="C12" s="30">
        <f>COUNTIF(ORARIO_GENERALE!D$4:D$61,"*"&amp;$B12&amp;"*")</f>
        <v>0</v>
      </c>
      <c r="D12" s="30">
        <f>COUNTIF(ORARIO_GENERALE!E$4:E$61,"*"&amp;$B12&amp;"*")</f>
        <v>0</v>
      </c>
      <c r="E12" s="30">
        <f>COUNTIF(ORARIO_GENERALE!F$4:F$61,"*"&amp;$B12&amp;"*")</f>
        <v>0</v>
      </c>
      <c r="F12" s="30">
        <f>COUNTIF(ORARIO_GENERALE!G$4:G$61,"*"&amp;$B12&amp;"*")</f>
        <v>0</v>
      </c>
      <c r="G12" s="30">
        <f>COUNTIF(ORARIO_GENERALE!H$4:H$61,"*"&amp;$B12&amp;"*")</f>
        <v>0</v>
      </c>
      <c r="H12" s="30">
        <f>COUNTIF(ORARIO_GENERALE!I$4:I$61,"*"&amp;$B12&amp;"*")</f>
        <v>0</v>
      </c>
      <c r="I12" s="30" t="e">
        <f t="shared" ref="I12:J12" si="12">COUNTIF(#REF!,"*"&amp;$B12&amp;"*")</f>
        <v>#REF!</v>
      </c>
      <c r="J12" s="30" t="e">
        <f t="shared" si="12"/>
        <v>#REF!</v>
      </c>
      <c r="K12" s="45">
        <f>COUNTIF(ORARIO_GENERALE!K$4:K$61,"*"&amp;$B12&amp;"*")</f>
        <v>0</v>
      </c>
      <c r="L12" s="30">
        <f>COUNTIF(ORARIO_GENERALE!M$4:M$61,"*"&amp;$B12&amp;"*")</f>
        <v>0</v>
      </c>
      <c r="M12" s="30">
        <f>COUNTIF(ORARIO_GENERALE!P$4:P$61,"*"&amp;$B12&amp;"*")</f>
        <v>0</v>
      </c>
      <c r="N12" s="30" t="e">
        <f t="shared" si="1"/>
        <v>#REF!</v>
      </c>
      <c r="O12" s="25" t="e">
        <f t="shared" si="3"/>
        <v>#REF!</v>
      </c>
    </row>
    <row r="13" spans="1:15" ht="15.75" customHeight="1" x14ac:dyDescent="0.25">
      <c r="A13" s="22"/>
      <c r="B13" s="25" t="s">
        <v>124</v>
      </c>
      <c r="C13" s="30">
        <f>COUNTIF(ORARIO_GENERALE!D$4:D$61,"*"&amp;$B13&amp;"*")</f>
        <v>0</v>
      </c>
      <c r="D13" s="30">
        <f>COUNTIF(ORARIO_GENERALE!E$4:E$61,"*"&amp;$B13&amp;"*")</f>
        <v>0</v>
      </c>
      <c r="E13" s="30">
        <f>COUNTIF(ORARIO_GENERALE!F$4:F$61,"*"&amp;$B13&amp;"*")</f>
        <v>0</v>
      </c>
      <c r="F13" s="30">
        <f>COUNTIF(ORARIO_GENERALE!G$4:G$61,"*"&amp;$B13&amp;"*")</f>
        <v>0</v>
      </c>
      <c r="G13" s="30">
        <f>COUNTIF(ORARIO_GENERALE!H$4:H$61,"*"&amp;$B13&amp;"*")</f>
        <v>0</v>
      </c>
      <c r="H13" s="30">
        <f>COUNTIF(ORARIO_GENERALE!I$4:I$61,"*"&amp;$B13&amp;"*")</f>
        <v>0</v>
      </c>
      <c r="I13" s="30" t="e">
        <f t="shared" ref="I13:J13" si="13">COUNTIF(#REF!,"*"&amp;$B13&amp;"*")</f>
        <v>#REF!</v>
      </c>
      <c r="J13" s="30" t="e">
        <f t="shared" si="13"/>
        <v>#REF!</v>
      </c>
      <c r="K13" s="45">
        <f>COUNTIF(ORARIO_GENERALE!K$4:K$61,"*"&amp;$B13&amp;"*")</f>
        <v>0</v>
      </c>
      <c r="L13" s="30">
        <f>COUNTIF(ORARIO_GENERALE!M$4:M$61,"*"&amp;$B13&amp;"*")</f>
        <v>0</v>
      </c>
      <c r="M13" s="30">
        <f>COUNTIF(ORARIO_GENERALE!P$4:P$61,"*"&amp;$B13&amp;"*")</f>
        <v>0</v>
      </c>
      <c r="N13" s="30" t="e">
        <f t="shared" si="1"/>
        <v>#REF!</v>
      </c>
      <c r="O13" s="25" t="e">
        <f t="shared" si="3"/>
        <v>#REF!</v>
      </c>
    </row>
    <row r="14" spans="1:15" ht="15.75" customHeight="1" x14ac:dyDescent="0.25">
      <c r="A14" s="22"/>
      <c r="B14" s="25" t="s">
        <v>125</v>
      </c>
      <c r="C14" s="30">
        <f>COUNTIF(ORARIO_GENERALE!D$4:D$61,"*"&amp;$B14&amp;"*")</f>
        <v>0</v>
      </c>
      <c r="D14" s="30">
        <f>COUNTIF(ORARIO_GENERALE!E$4:E$61,"*"&amp;$B14&amp;"*")</f>
        <v>0</v>
      </c>
      <c r="E14" s="30">
        <f>COUNTIF(ORARIO_GENERALE!F$4:F$61,"*"&amp;$B14&amp;"*")</f>
        <v>0</v>
      </c>
      <c r="F14" s="30">
        <f>COUNTIF(ORARIO_GENERALE!G$4:G$61,"*"&amp;$B14&amp;"*")</f>
        <v>0</v>
      </c>
      <c r="G14" s="30">
        <f>COUNTIF(ORARIO_GENERALE!H$4:H$61,"*"&amp;$B14&amp;"*")</f>
        <v>0</v>
      </c>
      <c r="H14" s="30">
        <f>COUNTIF(ORARIO_GENERALE!I$4:I$61,"*"&amp;$B14&amp;"*")</f>
        <v>0</v>
      </c>
      <c r="I14" s="30" t="e">
        <f t="shared" ref="I14:J14" si="14">COUNTIF(#REF!,"*"&amp;$B14&amp;"*")</f>
        <v>#REF!</v>
      </c>
      <c r="J14" s="30" t="e">
        <f t="shared" si="14"/>
        <v>#REF!</v>
      </c>
      <c r="K14" s="45">
        <f>COUNTIF(ORARIO_GENERALE!K$4:K$61,"*"&amp;$B14&amp;"*")</f>
        <v>0</v>
      </c>
      <c r="L14" s="30">
        <f>COUNTIF(ORARIO_GENERALE!M$4:M$61,"*"&amp;$B14&amp;"*")</f>
        <v>0</v>
      </c>
      <c r="M14" s="30">
        <f>COUNTIF(ORARIO_GENERALE!P$4:P$61,"*"&amp;$B14&amp;"*")</f>
        <v>0</v>
      </c>
      <c r="N14" s="30" t="e">
        <f t="shared" si="1"/>
        <v>#REF!</v>
      </c>
      <c r="O14" s="25" t="e">
        <f t="shared" si="3"/>
        <v>#REF!</v>
      </c>
    </row>
    <row r="15" spans="1:15" ht="15.75" customHeight="1" x14ac:dyDescent="0.25">
      <c r="A15" s="22"/>
      <c r="B15" s="25" t="s">
        <v>127</v>
      </c>
      <c r="C15" s="30">
        <f>COUNTIF(ORARIO_GENERALE!D$4:D$61,"*"&amp;$B15&amp;"*")</f>
        <v>0</v>
      </c>
      <c r="D15" s="30">
        <f>COUNTIF(ORARIO_GENERALE!E$4:E$61,"*"&amp;$B15&amp;"*")</f>
        <v>0</v>
      </c>
      <c r="E15" s="30">
        <f>COUNTIF(ORARIO_GENERALE!F$4:F$61,"*"&amp;$B15&amp;"*")</f>
        <v>0</v>
      </c>
      <c r="F15" s="30">
        <f>COUNTIF(ORARIO_GENERALE!G$4:G$61,"*"&amp;$B15&amp;"*")</f>
        <v>0</v>
      </c>
      <c r="G15" s="30">
        <f>COUNTIF(ORARIO_GENERALE!H$4:H$61,"*"&amp;$B15&amp;"*")</f>
        <v>0</v>
      </c>
      <c r="H15" s="30">
        <f>COUNTIF(ORARIO_GENERALE!I$4:I$61,"*"&amp;$B15&amp;"*")</f>
        <v>0</v>
      </c>
      <c r="I15" s="30" t="e">
        <f t="shared" ref="I15:J15" si="15">COUNTIF(#REF!,"*"&amp;$B15&amp;"*")</f>
        <v>#REF!</v>
      </c>
      <c r="J15" s="30" t="e">
        <f t="shared" si="15"/>
        <v>#REF!</v>
      </c>
      <c r="K15" s="45">
        <f>COUNTIF(ORARIO_GENERALE!K$4:K$61,"*"&amp;$B15&amp;"*")</f>
        <v>0</v>
      </c>
      <c r="L15" s="30">
        <f>COUNTIF(ORARIO_GENERALE!M$4:M$61,"*"&amp;$B15&amp;"*")</f>
        <v>0</v>
      </c>
      <c r="M15" s="30">
        <f>COUNTIF(ORARIO_GENERALE!P$4:P$61,"*"&amp;$B15&amp;"*")</f>
        <v>0</v>
      </c>
      <c r="N15" s="30" t="e">
        <f t="shared" si="1"/>
        <v>#REF!</v>
      </c>
      <c r="O15" s="25" t="e">
        <f t="shared" si="3"/>
        <v>#REF!</v>
      </c>
    </row>
    <row r="16" spans="1:15" ht="15.75" customHeight="1" x14ac:dyDescent="0.25">
      <c r="A16" s="22"/>
      <c r="B16" s="25" t="s">
        <v>128</v>
      </c>
      <c r="C16" s="30">
        <f>COUNTIF(ORARIO_GENERALE!D$4:D$61,"*"&amp;$B16&amp;"*")</f>
        <v>0</v>
      </c>
      <c r="D16" s="30">
        <f>COUNTIF(ORARIO_GENERALE!E$4:E$61,"*"&amp;$B16&amp;"*")</f>
        <v>0</v>
      </c>
      <c r="E16" s="30">
        <f>COUNTIF(ORARIO_GENERALE!F$4:F$61,"*"&amp;$B16&amp;"*")</f>
        <v>0</v>
      </c>
      <c r="F16" s="30">
        <f>COUNTIF(ORARIO_GENERALE!G$4:G$61,"*"&amp;$B16&amp;"*")</f>
        <v>0</v>
      </c>
      <c r="G16" s="30">
        <f>COUNTIF(ORARIO_GENERALE!H$4:H$61,"*"&amp;$B16&amp;"*")</f>
        <v>0</v>
      </c>
      <c r="H16" s="30">
        <f>COUNTIF(ORARIO_GENERALE!I$4:I$61,"*"&amp;$B16&amp;"*")</f>
        <v>0</v>
      </c>
      <c r="I16" s="30" t="e">
        <f t="shared" ref="I16:J16" si="16">COUNTIF(#REF!,"*"&amp;$B16&amp;"*")</f>
        <v>#REF!</v>
      </c>
      <c r="J16" s="30" t="e">
        <f t="shared" si="16"/>
        <v>#REF!</v>
      </c>
      <c r="K16" s="45">
        <f>COUNTIF(ORARIO_GENERALE!K$4:K$61,"*"&amp;$B16&amp;"*")</f>
        <v>0</v>
      </c>
      <c r="L16" s="30">
        <f>COUNTIF(ORARIO_GENERALE!M$4:M$61,"*"&amp;$B16&amp;"*")</f>
        <v>0</v>
      </c>
      <c r="M16" s="30">
        <f>COUNTIF(ORARIO_GENERALE!P$4:P$61,"*"&amp;$B16&amp;"*")</f>
        <v>0</v>
      </c>
      <c r="N16" s="30" t="e">
        <f t="shared" si="1"/>
        <v>#REF!</v>
      </c>
      <c r="O16" s="25" t="e">
        <f t="shared" si="3"/>
        <v>#REF!</v>
      </c>
    </row>
    <row r="17" spans="1:15" ht="15.75" customHeight="1" x14ac:dyDescent="0.25">
      <c r="A17" s="22"/>
      <c r="B17" s="25" t="s">
        <v>130</v>
      </c>
      <c r="C17" s="30">
        <f>COUNTIF(ORARIO_GENERALE!D$4:D$61,"*"&amp;$B17&amp;"*")</f>
        <v>0</v>
      </c>
      <c r="D17" s="30">
        <f>COUNTIF(ORARIO_GENERALE!E$4:E$61,"*"&amp;$B17&amp;"*")</f>
        <v>0</v>
      </c>
      <c r="E17" s="30">
        <f>COUNTIF(ORARIO_GENERALE!F$4:F$61,"*"&amp;$B17&amp;"*")</f>
        <v>0</v>
      </c>
      <c r="F17" s="30">
        <f>COUNTIF(ORARIO_GENERALE!G$4:G$61,"*"&amp;$B17&amp;"*")</f>
        <v>0</v>
      </c>
      <c r="G17" s="30">
        <f>COUNTIF(ORARIO_GENERALE!H$4:H$61,"*"&amp;$B17&amp;"*")</f>
        <v>0</v>
      </c>
      <c r="H17" s="30">
        <f>COUNTIF(ORARIO_GENERALE!I$4:I$61,"*"&amp;$B17&amp;"*")</f>
        <v>0</v>
      </c>
      <c r="I17" s="30" t="e">
        <f t="shared" ref="I17:J17" si="17">COUNTIF(#REF!,"*"&amp;$B17&amp;"*")</f>
        <v>#REF!</v>
      </c>
      <c r="J17" s="30" t="e">
        <f t="shared" si="17"/>
        <v>#REF!</v>
      </c>
      <c r="K17" s="45">
        <f>COUNTIF(ORARIO_GENERALE!K$4:K$61,"*"&amp;$B17&amp;"*")</f>
        <v>0</v>
      </c>
      <c r="L17" s="30">
        <f>COUNTIF(ORARIO_GENERALE!M$4:M$61,"*"&amp;$B17&amp;"*")</f>
        <v>0</v>
      </c>
      <c r="M17" s="30">
        <f>COUNTIF(ORARIO_GENERALE!P$4:P$61,"*"&amp;$B17&amp;"*")</f>
        <v>0</v>
      </c>
      <c r="N17" s="30" t="e">
        <f t="shared" si="1"/>
        <v>#REF!</v>
      </c>
      <c r="O17" s="25" t="e">
        <f t="shared" si="3"/>
        <v>#REF!</v>
      </c>
    </row>
    <row r="18" spans="1:15" ht="15.75" customHeight="1" x14ac:dyDescent="0.25">
      <c r="A18" s="22"/>
      <c r="B18" s="25" t="s">
        <v>132</v>
      </c>
      <c r="C18" s="30">
        <f>COUNTIF(ORARIO_GENERALE!D$4:D$61,"*"&amp;$B18&amp;"*")</f>
        <v>0</v>
      </c>
      <c r="D18" s="30">
        <f>COUNTIF(ORARIO_GENERALE!E$4:E$61,"*"&amp;$B18&amp;"*")</f>
        <v>0</v>
      </c>
      <c r="E18" s="30">
        <f>COUNTIF(ORARIO_GENERALE!F$4:F$61,"*"&amp;$B18&amp;"*")</f>
        <v>0</v>
      </c>
      <c r="F18" s="30">
        <f>COUNTIF(ORARIO_GENERALE!G$4:G$61,"*"&amp;$B18&amp;"*")</f>
        <v>0</v>
      </c>
      <c r="G18" s="30">
        <f>COUNTIF(ORARIO_GENERALE!H$4:H$61,"*"&amp;$B18&amp;"*")</f>
        <v>0</v>
      </c>
      <c r="H18" s="30">
        <f>COUNTIF(ORARIO_GENERALE!I$4:I$61,"*"&amp;$B18&amp;"*")</f>
        <v>0</v>
      </c>
      <c r="I18" s="30" t="e">
        <f t="shared" ref="I18:J18" si="18">COUNTIF(#REF!,"*"&amp;$B18&amp;"*")</f>
        <v>#REF!</v>
      </c>
      <c r="J18" s="30" t="e">
        <f t="shared" si="18"/>
        <v>#REF!</v>
      </c>
      <c r="K18" s="45">
        <f>COUNTIF(ORARIO_GENERALE!K$4:K$61,"*"&amp;$B18&amp;"*")</f>
        <v>0</v>
      </c>
      <c r="L18" s="30">
        <f>COUNTIF(ORARIO_GENERALE!M$4:M$61,"*"&amp;$B18&amp;"*")</f>
        <v>0</v>
      </c>
      <c r="M18" s="30">
        <f>COUNTIF(ORARIO_GENERALE!P$4:P$61,"*"&amp;$B18&amp;"*")</f>
        <v>0</v>
      </c>
      <c r="N18" s="30" t="e">
        <f t="shared" si="1"/>
        <v>#REF!</v>
      </c>
      <c r="O18" s="25" t="e">
        <f t="shared" si="3"/>
        <v>#REF!</v>
      </c>
    </row>
    <row r="19" spans="1:15" ht="15.75" customHeight="1" x14ac:dyDescent="0.25">
      <c r="A19" s="22"/>
      <c r="B19" s="25" t="s">
        <v>133</v>
      </c>
      <c r="C19" s="30">
        <f>COUNTIF(ORARIO_GENERALE!D$4:D$61,"*"&amp;$B19&amp;"*")</f>
        <v>0</v>
      </c>
      <c r="D19" s="30">
        <f>COUNTIF(ORARIO_GENERALE!E$4:E$61,"*"&amp;$B19&amp;"*")</f>
        <v>0</v>
      </c>
      <c r="E19" s="30">
        <f>COUNTIF(ORARIO_GENERALE!F$4:F$61,"*"&amp;$B19&amp;"*")</f>
        <v>0</v>
      </c>
      <c r="F19" s="30">
        <f>COUNTIF(ORARIO_GENERALE!G$4:G$61,"*"&amp;$B19&amp;"*")</f>
        <v>0</v>
      </c>
      <c r="G19" s="30">
        <f>COUNTIF(ORARIO_GENERALE!H$4:H$61,"*"&amp;$B19&amp;"*")</f>
        <v>0</v>
      </c>
      <c r="H19" s="30">
        <f>COUNTIF(ORARIO_GENERALE!I$4:I$61,"*"&amp;$B19&amp;"*")</f>
        <v>0</v>
      </c>
      <c r="I19" s="30" t="e">
        <f t="shared" ref="I19:J19" si="19">COUNTIF(#REF!,"*"&amp;$B19&amp;"*")</f>
        <v>#REF!</v>
      </c>
      <c r="J19" s="30" t="e">
        <f t="shared" si="19"/>
        <v>#REF!</v>
      </c>
      <c r="K19" s="45">
        <f>COUNTIF(ORARIO_GENERALE!K$4:K$61,"*"&amp;$B19&amp;"*")</f>
        <v>0</v>
      </c>
      <c r="L19" s="30">
        <f>COUNTIF(ORARIO_GENERALE!M$4:M$61,"*"&amp;$B19&amp;"*")</f>
        <v>0</v>
      </c>
      <c r="M19" s="30">
        <f>COUNTIF(ORARIO_GENERALE!P$4:P$61,"*"&amp;$B19&amp;"*")</f>
        <v>0</v>
      </c>
      <c r="N19" s="30" t="e">
        <f t="shared" si="1"/>
        <v>#REF!</v>
      </c>
      <c r="O19" s="25" t="e">
        <f t="shared" si="3"/>
        <v>#REF!</v>
      </c>
    </row>
    <row r="20" spans="1:15" ht="15.75" customHeight="1" x14ac:dyDescent="0.25">
      <c r="A20" s="22"/>
      <c r="B20" s="25" t="s">
        <v>134</v>
      </c>
      <c r="C20" s="30">
        <f>COUNTIF(ORARIO_GENERALE!D$4:D$61,"*"&amp;$B20&amp;"*")</f>
        <v>0</v>
      </c>
      <c r="D20" s="30">
        <f>COUNTIF(ORARIO_GENERALE!E$4:E$61,"*"&amp;$B20&amp;"*")</f>
        <v>0</v>
      </c>
      <c r="E20" s="30">
        <f>COUNTIF(ORARIO_GENERALE!F$4:F$61,"*"&amp;$B20&amp;"*")</f>
        <v>0</v>
      </c>
      <c r="F20" s="30">
        <f>COUNTIF(ORARIO_GENERALE!G$4:G$61,"*"&amp;$B20&amp;"*")</f>
        <v>0</v>
      </c>
      <c r="G20" s="30">
        <f>COUNTIF(ORARIO_GENERALE!H$4:H$61,"*"&amp;$B20&amp;"*")</f>
        <v>0</v>
      </c>
      <c r="H20" s="30">
        <f>COUNTIF(ORARIO_GENERALE!I$4:I$61,"*"&amp;$B20&amp;"*")</f>
        <v>0</v>
      </c>
      <c r="I20" s="30" t="e">
        <f t="shared" ref="I20:J20" si="20">COUNTIF(#REF!,"*"&amp;$B20&amp;"*")</f>
        <v>#REF!</v>
      </c>
      <c r="J20" s="30" t="e">
        <f t="shared" si="20"/>
        <v>#REF!</v>
      </c>
      <c r="K20" s="45">
        <f>COUNTIF(ORARIO_GENERALE!K$4:K$61,"*"&amp;$B20&amp;"*")</f>
        <v>0</v>
      </c>
      <c r="L20" s="30">
        <f>COUNTIF(ORARIO_GENERALE!M$4:M$61,"*"&amp;$B20&amp;"*")</f>
        <v>0</v>
      </c>
      <c r="M20" s="30">
        <f>COUNTIF(ORARIO_GENERALE!P$4:P$61,"*"&amp;$B20&amp;"*")</f>
        <v>0</v>
      </c>
      <c r="N20" s="30" t="e">
        <f t="shared" si="1"/>
        <v>#REF!</v>
      </c>
      <c r="O20" s="25" t="e">
        <f t="shared" si="3"/>
        <v>#REF!</v>
      </c>
    </row>
    <row r="21" spans="1:15" ht="15.75" customHeight="1" x14ac:dyDescent="0.25">
      <c r="A21" s="22"/>
      <c r="B21" s="25" t="s">
        <v>135</v>
      </c>
      <c r="C21" s="30">
        <f>COUNTIF(ORARIO_GENERALE!D$4:D$61,"*"&amp;$B21&amp;"*")</f>
        <v>0</v>
      </c>
      <c r="D21" s="30">
        <f>COUNTIF(ORARIO_GENERALE!E$4:E$61,"*"&amp;$B21&amp;"*")</f>
        <v>0</v>
      </c>
      <c r="E21" s="30">
        <f>COUNTIF(ORARIO_GENERALE!F$4:F$61,"*"&amp;$B21&amp;"*")</f>
        <v>0</v>
      </c>
      <c r="F21" s="30">
        <f>COUNTIF(ORARIO_GENERALE!G$4:G$61,"*"&amp;$B21&amp;"*")</f>
        <v>0</v>
      </c>
      <c r="G21" s="30">
        <f>COUNTIF(ORARIO_GENERALE!H$4:H$61,"*"&amp;$B21&amp;"*")</f>
        <v>0</v>
      </c>
      <c r="H21" s="30">
        <f>COUNTIF(ORARIO_GENERALE!I$4:I$61,"*"&amp;$B21&amp;"*")</f>
        <v>0</v>
      </c>
      <c r="I21" s="30" t="e">
        <f t="shared" ref="I21:J21" si="21">COUNTIF(#REF!,"*"&amp;$B21&amp;"*")</f>
        <v>#REF!</v>
      </c>
      <c r="J21" s="30" t="e">
        <f t="shared" si="21"/>
        <v>#REF!</v>
      </c>
      <c r="K21" s="45">
        <f>COUNTIF(ORARIO_GENERALE!K$4:K$61,"*"&amp;$B21&amp;"*")</f>
        <v>0</v>
      </c>
      <c r="L21" s="30">
        <f>COUNTIF(ORARIO_GENERALE!M$4:M$61,"*"&amp;$B21&amp;"*")</f>
        <v>0</v>
      </c>
      <c r="M21" s="30">
        <f>COUNTIF(ORARIO_GENERALE!P$4:P$61,"*"&amp;$B21&amp;"*")</f>
        <v>0</v>
      </c>
      <c r="N21" s="30" t="e">
        <f t="shared" si="1"/>
        <v>#REF!</v>
      </c>
      <c r="O21" s="25" t="e">
        <f t="shared" si="3"/>
        <v>#REF!</v>
      </c>
    </row>
    <row r="22" spans="1:15" ht="15.75" customHeight="1" x14ac:dyDescent="0.25">
      <c r="A22" s="22"/>
      <c r="B22" s="25" t="s">
        <v>104</v>
      </c>
      <c r="C22" s="30">
        <f>COUNTIF(ORARIO_GENERALE!D$4:D$61,"*"&amp;$B22&amp;"*")</f>
        <v>0</v>
      </c>
      <c r="D22" s="30">
        <f>COUNTIF(ORARIO_GENERALE!E$4:E$61,"*"&amp;$B22&amp;"*")</f>
        <v>0</v>
      </c>
      <c r="E22" s="30">
        <f>COUNTIF(ORARIO_GENERALE!F$4:F$61,"*"&amp;$B22&amp;"*")</f>
        <v>0</v>
      </c>
      <c r="F22" s="30">
        <f>COUNTIF(ORARIO_GENERALE!G$4:G$61,"*"&amp;$B22&amp;"*")</f>
        <v>0</v>
      </c>
      <c r="G22" s="30">
        <f>COUNTIF(ORARIO_GENERALE!H$4:H$61,"*"&amp;$B22&amp;"*")</f>
        <v>0</v>
      </c>
      <c r="H22" s="30">
        <f>COUNTIF(ORARIO_GENERALE!I$4:I$61,"*"&amp;$B22&amp;"*")</f>
        <v>0</v>
      </c>
      <c r="I22" s="30" t="e">
        <f t="shared" ref="I22:J22" si="22">COUNTIF(#REF!,"*"&amp;$B22&amp;"*")</f>
        <v>#REF!</v>
      </c>
      <c r="J22" s="30" t="e">
        <f t="shared" si="22"/>
        <v>#REF!</v>
      </c>
      <c r="K22" s="45">
        <f>COUNTIF(ORARIO_GENERALE!K$4:K$61,"*"&amp;$B22&amp;"*")</f>
        <v>0</v>
      </c>
      <c r="L22" s="30">
        <f>COUNTIF(ORARIO_GENERALE!M$4:M$61,"*"&amp;$B22&amp;"*")</f>
        <v>0</v>
      </c>
      <c r="M22" s="30">
        <f>COUNTIF(ORARIO_GENERALE!P$4:P$61,"*"&amp;$B22&amp;"*")</f>
        <v>0</v>
      </c>
      <c r="N22" s="30" t="e">
        <f t="shared" si="1"/>
        <v>#REF!</v>
      </c>
      <c r="O22" s="25" t="e">
        <f t="shared" si="3"/>
        <v>#REF!</v>
      </c>
    </row>
    <row r="23" spans="1:15" ht="15.75" customHeight="1" x14ac:dyDescent="0.25">
      <c r="A23" s="22"/>
      <c r="B23" s="25" t="s">
        <v>136</v>
      </c>
      <c r="C23" s="30">
        <f>COUNTIF(ORARIO_GENERALE!D$4:D$61,"*"&amp;$B23&amp;"*")</f>
        <v>0</v>
      </c>
      <c r="D23" s="30">
        <f>COUNTIF(ORARIO_GENERALE!E$4:E$61,"*"&amp;$B23&amp;"*")</f>
        <v>0</v>
      </c>
      <c r="E23" s="30">
        <f>COUNTIF(ORARIO_GENERALE!F$4:F$61,"*"&amp;$B23&amp;"*")</f>
        <v>0</v>
      </c>
      <c r="F23" s="30">
        <f>COUNTIF(ORARIO_GENERALE!G$4:G$61,"*"&amp;$B23&amp;"*")</f>
        <v>0</v>
      </c>
      <c r="G23" s="30">
        <f>COUNTIF(ORARIO_GENERALE!H$4:H$61,"*"&amp;$B23&amp;"*")</f>
        <v>0</v>
      </c>
      <c r="H23" s="30">
        <f>COUNTIF(ORARIO_GENERALE!I$4:I$61,"*"&amp;$B23&amp;"*")</f>
        <v>0</v>
      </c>
      <c r="I23" s="30" t="e">
        <f t="shared" ref="I23:J23" si="23">COUNTIF(#REF!,"*"&amp;$B23&amp;"*")</f>
        <v>#REF!</v>
      </c>
      <c r="J23" s="30" t="e">
        <f t="shared" si="23"/>
        <v>#REF!</v>
      </c>
      <c r="K23" s="45">
        <f>COUNTIF(ORARIO_GENERALE!K$4:K$61,"*"&amp;$B23&amp;"*")</f>
        <v>0</v>
      </c>
      <c r="L23" s="30">
        <f>COUNTIF(ORARIO_GENERALE!M$4:M$61,"*"&amp;$B23&amp;"*")</f>
        <v>0</v>
      </c>
      <c r="M23" s="30">
        <f>COUNTIF(ORARIO_GENERALE!P$4:P$61,"*"&amp;$B23&amp;"*")</f>
        <v>0</v>
      </c>
      <c r="N23" s="30" t="e">
        <f t="shared" si="1"/>
        <v>#REF!</v>
      </c>
      <c r="O23" s="25" t="e">
        <f t="shared" si="3"/>
        <v>#REF!</v>
      </c>
    </row>
    <row r="24" spans="1:15" ht="15.75" customHeight="1" x14ac:dyDescent="0.25">
      <c r="A24" s="22"/>
      <c r="B24" s="25" t="s">
        <v>137</v>
      </c>
      <c r="C24" s="30">
        <f>COUNTIF(ORARIO_GENERALE!D$4:D$61,"*"&amp;$B24&amp;"*")</f>
        <v>0</v>
      </c>
      <c r="D24" s="30">
        <f>COUNTIF(ORARIO_GENERALE!E$4:E$61,"*"&amp;$B24&amp;"*")</f>
        <v>0</v>
      </c>
      <c r="E24" s="30">
        <f>COUNTIF(ORARIO_GENERALE!F$4:F$61,"*"&amp;$B24&amp;"*")</f>
        <v>0</v>
      </c>
      <c r="F24" s="30">
        <f>COUNTIF(ORARIO_GENERALE!G$4:G$61,"*"&amp;$B24&amp;"*")</f>
        <v>0</v>
      </c>
      <c r="G24" s="30">
        <f>COUNTIF(ORARIO_GENERALE!H$4:H$61,"*"&amp;$B24&amp;"*")</f>
        <v>0</v>
      </c>
      <c r="H24" s="30">
        <f>COUNTIF(ORARIO_GENERALE!I$4:I$61,"*"&amp;$B24&amp;"*")</f>
        <v>0</v>
      </c>
      <c r="I24" s="30" t="e">
        <f t="shared" ref="I24:J24" si="24">COUNTIF(#REF!,"*"&amp;$B24&amp;"*")</f>
        <v>#REF!</v>
      </c>
      <c r="J24" s="30" t="e">
        <f t="shared" si="24"/>
        <v>#REF!</v>
      </c>
      <c r="K24" s="45">
        <f>COUNTIF(ORARIO_GENERALE!K$4:K$61,"*"&amp;$B24&amp;"*")</f>
        <v>0</v>
      </c>
      <c r="L24" s="30">
        <f>COUNTIF(ORARIO_GENERALE!M$4:M$61,"*"&amp;$B24&amp;"*")</f>
        <v>0</v>
      </c>
      <c r="M24" s="30">
        <f>COUNTIF(ORARIO_GENERALE!P$4:P$61,"*"&amp;$B24&amp;"*")</f>
        <v>0</v>
      </c>
      <c r="N24" s="30" t="e">
        <f t="shared" si="1"/>
        <v>#REF!</v>
      </c>
      <c r="O24" s="25" t="e">
        <f t="shared" si="3"/>
        <v>#REF!</v>
      </c>
    </row>
    <row r="25" spans="1:15" ht="15.75" customHeight="1" x14ac:dyDescent="0.25">
      <c r="A25" s="22"/>
      <c r="B25" s="25" t="s">
        <v>138</v>
      </c>
      <c r="C25" s="30">
        <f>COUNTIF(ORARIO_GENERALE!D$4:D$61,"*"&amp;$B25&amp;"*")</f>
        <v>0</v>
      </c>
      <c r="D25" s="30">
        <f>COUNTIF(ORARIO_GENERALE!E$4:E$61,"*"&amp;$B25&amp;"*")</f>
        <v>0</v>
      </c>
      <c r="E25" s="30">
        <f>COUNTIF(ORARIO_GENERALE!F$4:F$61,"*"&amp;$B25&amp;"*")</f>
        <v>0</v>
      </c>
      <c r="F25" s="30">
        <f>COUNTIF(ORARIO_GENERALE!G$4:G$61,"*"&amp;$B25&amp;"*")</f>
        <v>0</v>
      </c>
      <c r="G25" s="30">
        <f>COUNTIF(ORARIO_GENERALE!H$4:H$61,"*"&amp;$B25&amp;"*")</f>
        <v>0</v>
      </c>
      <c r="H25" s="30">
        <f>COUNTIF(ORARIO_GENERALE!I$4:I$61,"*"&amp;$B25&amp;"*")</f>
        <v>0</v>
      </c>
      <c r="I25" s="30" t="e">
        <f t="shared" ref="I25:J25" si="25">COUNTIF(#REF!,"*"&amp;$B25&amp;"*")</f>
        <v>#REF!</v>
      </c>
      <c r="J25" s="30" t="e">
        <f t="shared" si="25"/>
        <v>#REF!</v>
      </c>
      <c r="K25" s="45">
        <f>COUNTIF(ORARIO_GENERALE!K$4:K$61,"*"&amp;$B25&amp;"*")</f>
        <v>0</v>
      </c>
      <c r="L25" s="30">
        <f>COUNTIF(ORARIO_GENERALE!M$4:M$61,"*"&amp;$B25&amp;"*")</f>
        <v>0</v>
      </c>
      <c r="M25" s="30">
        <f>COUNTIF(ORARIO_GENERALE!P$4:P$61,"*"&amp;$B25&amp;"*")</f>
        <v>0</v>
      </c>
      <c r="N25" s="30" t="e">
        <f t="shared" si="1"/>
        <v>#REF!</v>
      </c>
      <c r="O25" s="25" t="e">
        <f t="shared" si="3"/>
        <v>#REF!</v>
      </c>
    </row>
    <row r="26" spans="1:15" ht="15.75" customHeight="1" x14ac:dyDescent="0.25">
      <c r="A26" s="22"/>
      <c r="B26" s="25" t="s">
        <v>139</v>
      </c>
      <c r="C26" s="30">
        <f>COUNTIF(ORARIO_GENERALE!D$4:D$61,"*"&amp;$B26&amp;"*")</f>
        <v>0</v>
      </c>
      <c r="D26" s="30">
        <f>COUNTIF(ORARIO_GENERALE!E$4:E$61,"*"&amp;$B26&amp;"*")</f>
        <v>0</v>
      </c>
      <c r="E26" s="30">
        <f>COUNTIF(ORARIO_GENERALE!F$4:F$61,"*"&amp;$B26&amp;"*")</f>
        <v>0</v>
      </c>
      <c r="F26" s="30">
        <f>COUNTIF(ORARIO_GENERALE!G$4:G$61,"*"&amp;$B26&amp;"*")</f>
        <v>0</v>
      </c>
      <c r="G26" s="30">
        <f>COUNTIF(ORARIO_GENERALE!H$4:H$61,"*"&amp;$B26&amp;"*")</f>
        <v>0</v>
      </c>
      <c r="H26" s="30">
        <f>COUNTIF(ORARIO_GENERALE!I$4:I$61,"*"&amp;$B26&amp;"*")</f>
        <v>0</v>
      </c>
      <c r="I26" s="30" t="e">
        <f t="shared" ref="I26:J26" si="26">COUNTIF(#REF!,"*"&amp;$B26&amp;"*")</f>
        <v>#REF!</v>
      </c>
      <c r="J26" s="30" t="e">
        <f t="shared" si="26"/>
        <v>#REF!</v>
      </c>
      <c r="K26" s="45">
        <f>COUNTIF(ORARIO_GENERALE!K$4:K$61,"*"&amp;$B26&amp;"*")</f>
        <v>0</v>
      </c>
      <c r="L26" s="30">
        <f>COUNTIF(ORARIO_GENERALE!M$4:M$61,"*"&amp;$B26&amp;"*")</f>
        <v>0</v>
      </c>
      <c r="M26" s="30">
        <f>COUNTIF(ORARIO_GENERALE!P$4:P$61,"*"&amp;$B26&amp;"*")</f>
        <v>0</v>
      </c>
      <c r="N26" s="30" t="e">
        <f t="shared" si="1"/>
        <v>#REF!</v>
      </c>
      <c r="O26" s="25" t="e">
        <f t="shared" si="3"/>
        <v>#REF!</v>
      </c>
    </row>
    <row r="27" spans="1:15" ht="15.75" customHeight="1" x14ac:dyDescent="0.25">
      <c r="A27" s="22"/>
      <c r="B27" s="25" t="s">
        <v>140</v>
      </c>
      <c r="C27" s="30">
        <f>COUNTIF(ORARIO_GENERALE!D$4:D$61,"*"&amp;$B27&amp;"*")</f>
        <v>0</v>
      </c>
      <c r="D27" s="30">
        <f>COUNTIF(ORARIO_GENERALE!E$4:E$61,"*"&amp;$B27&amp;"*")</f>
        <v>0</v>
      </c>
      <c r="E27" s="30">
        <f>COUNTIF(ORARIO_GENERALE!F$4:F$61,"*"&amp;$B27&amp;"*")</f>
        <v>0</v>
      </c>
      <c r="F27" s="30">
        <f>COUNTIF(ORARIO_GENERALE!G$4:G$61,"*"&amp;$B27&amp;"*")</f>
        <v>0</v>
      </c>
      <c r="G27" s="30">
        <f>COUNTIF(ORARIO_GENERALE!H$4:H$61,"*"&amp;$B27&amp;"*")</f>
        <v>0</v>
      </c>
      <c r="H27" s="30">
        <f>COUNTIF(ORARIO_GENERALE!I$4:I$61,"*"&amp;$B27&amp;"*")</f>
        <v>0</v>
      </c>
      <c r="I27" s="30" t="e">
        <f t="shared" ref="I27:J27" si="27">COUNTIF(#REF!,"*"&amp;$B27&amp;"*")</f>
        <v>#REF!</v>
      </c>
      <c r="J27" s="30" t="e">
        <f t="shared" si="27"/>
        <v>#REF!</v>
      </c>
      <c r="K27" s="45">
        <f>COUNTIF(ORARIO_GENERALE!K$4:K$61,"*"&amp;$B27&amp;"*")</f>
        <v>0</v>
      </c>
      <c r="L27" s="30">
        <f>COUNTIF(ORARIO_GENERALE!M$4:M$61,"*"&amp;$B27&amp;"*")</f>
        <v>0</v>
      </c>
      <c r="M27" s="30">
        <f>COUNTIF(ORARIO_GENERALE!P$4:P$61,"*"&amp;$B27&amp;"*")</f>
        <v>0</v>
      </c>
      <c r="N27" s="30" t="e">
        <f t="shared" si="1"/>
        <v>#REF!</v>
      </c>
      <c r="O27" s="25" t="e">
        <f t="shared" si="3"/>
        <v>#REF!</v>
      </c>
    </row>
    <row r="28" spans="1:15" ht="15.75" customHeight="1" x14ac:dyDescent="0.25">
      <c r="A28" s="22"/>
      <c r="B28" s="25" t="s">
        <v>141</v>
      </c>
      <c r="C28" s="30">
        <f>COUNTIF(ORARIO_GENERALE!D$4:D$61,"*"&amp;$B28&amp;"*")</f>
        <v>0</v>
      </c>
      <c r="D28" s="30">
        <f>COUNTIF(ORARIO_GENERALE!E$4:E$61,"*"&amp;$B28&amp;"*")</f>
        <v>0</v>
      </c>
      <c r="E28" s="30">
        <f>COUNTIF(ORARIO_GENERALE!F$4:F$61,"*"&amp;$B28&amp;"*")</f>
        <v>0</v>
      </c>
      <c r="F28" s="30">
        <f>COUNTIF(ORARIO_GENERALE!G$4:G$61,"*"&amp;$B28&amp;"*")</f>
        <v>0</v>
      </c>
      <c r="G28" s="30">
        <f>COUNTIF(ORARIO_GENERALE!H$4:H$61,"*"&amp;$B28&amp;"*")</f>
        <v>0</v>
      </c>
      <c r="H28" s="30">
        <f>COUNTIF(ORARIO_GENERALE!I$4:I$61,"*"&amp;$B28&amp;"*")</f>
        <v>0</v>
      </c>
      <c r="I28" s="30" t="e">
        <f t="shared" ref="I28:J28" si="28">COUNTIF(#REF!,"*"&amp;$B28&amp;"*")</f>
        <v>#REF!</v>
      </c>
      <c r="J28" s="30" t="e">
        <f t="shared" si="28"/>
        <v>#REF!</v>
      </c>
      <c r="K28" s="45">
        <f>COUNTIF(ORARIO_GENERALE!K$4:K$61,"*"&amp;$B28&amp;"*")</f>
        <v>0</v>
      </c>
      <c r="L28" s="30">
        <f>COUNTIF(ORARIO_GENERALE!M$4:M$61,"*"&amp;$B28&amp;"*")</f>
        <v>0</v>
      </c>
      <c r="M28" s="30">
        <f>COUNTIF(ORARIO_GENERALE!P$4:P$61,"*"&amp;$B28&amp;"*")</f>
        <v>0</v>
      </c>
      <c r="N28" s="30" t="e">
        <f t="shared" si="1"/>
        <v>#REF!</v>
      </c>
      <c r="O28" s="25" t="e">
        <f t="shared" si="3"/>
        <v>#REF!</v>
      </c>
    </row>
    <row r="29" spans="1:15" ht="15.75" customHeight="1" x14ac:dyDescent="0.25">
      <c r="A29" s="22"/>
      <c r="B29" s="25" t="s">
        <v>142</v>
      </c>
      <c r="C29" s="30">
        <f>COUNTIF(ORARIO_GENERALE!D$4:D$61,"*"&amp;$B29&amp;"*")</f>
        <v>0</v>
      </c>
      <c r="D29" s="30">
        <f>COUNTIF(ORARIO_GENERALE!E$4:E$61,"*"&amp;$B29&amp;"*")</f>
        <v>0</v>
      </c>
      <c r="E29" s="30">
        <f>COUNTIF(ORARIO_GENERALE!F$4:F$61,"*"&amp;$B29&amp;"*")</f>
        <v>0</v>
      </c>
      <c r="F29" s="30">
        <f>COUNTIF(ORARIO_GENERALE!G$4:G$61,"*"&amp;$B29&amp;"*")</f>
        <v>0</v>
      </c>
      <c r="G29" s="30">
        <f>COUNTIF(ORARIO_GENERALE!H$4:H$61,"*"&amp;$B29&amp;"*")</f>
        <v>0</v>
      </c>
      <c r="H29" s="30">
        <f>COUNTIF(ORARIO_GENERALE!I$4:I$61,"*"&amp;$B29&amp;"*")</f>
        <v>0</v>
      </c>
      <c r="I29" s="30" t="e">
        <f t="shared" ref="I29:J29" si="29">COUNTIF(#REF!,"*"&amp;$B29&amp;"*")</f>
        <v>#REF!</v>
      </c>
      <c r="J29" s="30" t="e">
        <f t="shared" si="29"/>
        <v>#REF!</v>
      </c>
      <c r="K29" s="45">
        <f>COUNTIF(ORARIO_GENERALE!K$4:K$61,"*"&amp;$B29&amp;"*")</f>
        <v>0</v>
      </c>
      <c r="L29" s="30">
        <f>COUNTIF(ORARIO_GENERALE!M$4:M$61,"*"&amp;$B29&amp;"*")</f>
        <v>0</v>
      </c>
      <c r="M29" s="30">
        <f>COUNTIF(ORARIO_GENERALE!P$4:P$61,"*"&amp;$B29&amp;"*")</f>
        <v>0</v>
      </c>
      <c r="N29" s="30" t="e">
        <f t="shared" si="1"/>
        <v>#REF!</v>
      </c>
      <c r="O29" s="25" t="e">
        <f t="shared" si="3"/>
        <v>#REF!</v>
      </c>
    </row>
    <row r="30" spans="1:15" ht="15.75" customHeight="1" x14ac:dyDescent="0.25">
      <c r="A30" s="22"/>
      <c r="B30" s="126" t="s">
        <v>46</v>
      </c>
      <c r="C30" s="30">
        <f>COUNTIF(ORARIO_GENERALE!D$4:D$61,"*"&amp;$B$30&amp;"*")</f>
        <v>1</v>
      </c>
      <c r="D30" s="30">
        <f>COUNTIF(ORARIO_GENERALE!E$4:E$61,"*"&amp;$B$30&amp;"*")</f>
        <v>0</v>
      </c>
      <c r="E30" s="30">
        <f>COUNTIF(ORARIO_GENERALE!F$4:F$61,"*"&amp;$B$30&amp;"*")</f>
        <v>4</v>
      </c>
      <c r="F30" s="30">
        <f>COUNTIF(ORARIO_GENERALE!G$4:G$61,"*"&amp;$B$30&amp;"*")</f>
        <v>8</v>
      </c>
      <c r="G30" s="30">
        <f>COUNTIF(ORARIO_GENERALE!H$4:H$61,"*"&amp;$B30&amp;"*")</f>
        <v>2</v>
      </c>
      <c r="H30" s="30">
        <f>COUNTIF(ORARIO_GENERALE!I$4:I$61,"*"&amp;$B30&amp;"*")</f>
        <v>3</v>
      </c>
      <c r="I30" s="30" t="e">
        <f>COUNTIF(#REF!,"*"&amp;$B30&amp;"*")</f>
        <v>#REF!</v>
      </c>
      <c r="J30" s="30" t="e">
        <f>COUNTIF(#REF!,"*"&amp;$B$30&amp;"*")</f>
        <v>#REF!</v>
      </c>
      <c r="K30" s="45">
        <f>COUNTIF(ORARIO_GENERALE!K$4:K$61,"*"&amp;$B30&amp;"*")</f>
        <v>6</v>
      </c>
      <c r="L30" s="30">
        <f>COUNTIF(ORARIO_GENERALE!M$4:M$61,"*"&amp;$B30&amp;"*")</f>
        <v>4</v>
      </c>
      <c r="M30" s="30">
        <f>COUNTIF(ORARIO_GENERALE!P$4:P$61,"*"&amp;$B30&amp;"*")</f>
        <v>3</v>
      </c>
      <c r="N30" s="30" t="e">
        <f t="shared" si="1"/>
        <v>#REF!</v>
      </c>
      <c r="O30" s="126" t="e">
        <f t="shared" si="3"/>
        <v>#REF!</v>
      </c>
    </row>
    <row r="31" spans="1:15" ht="15.75" customHeight="1" x14ac:dyDescent="0.25">
      <c r="A31" s="22"/>
      <c r="B31" s="130" t="s">
        <v>58</v>
      </c>
      <c r="C31" s="131">
        <f>COUNTIF(ORARIO_GENERALE!D$4:D$61,B31)</f>
        <v>0</v>
      </c>
      <c r="D31" s="131">
        <f>COUNTIF(ORARIO_GENERALE!E$4:E$61,B31)</f>
        <v>0</v>
      </c>
      <c r="E31" s="131">
        <f>COUNTIF(ORARIO_GENERALE!F$4:F$61,B31)</f>
        <v>0</v>
      </c>
      <c r="F31" s="131">
        <f>COUNTIF(ORARIO_GENERALE!G$4:G$61,B31)</f>
        <v>0</v>
      </c>
      <c r="G31" s="131">
        <f>COUNTIF(ORARIO_GENERALE!H$4:H$61,B31)</f>
        <v>0</v>
      </c>
      <c r="H31" s="131">
        <f>COUNTIF(ORARIO_GENERALE!I$4:I$61,B31)</f>
        <v>0</v>
      </c>
      <c r="I31" s="131" t="e">
        <f t="shared" ref="I31:I32" si="30">COUNTIF(#REF!,C31)</f>
        <v>#REF!</v>
      </c>
      <c r="J31" s="131" t="e">
        <f t="shared" ref="J31:J32" si="31">COUNTIF(#REF!,B31)</f>
        <v>#REF!</v>
      </c>
      <c r="K31" s="132">
        <f>COUNTIF(ORARIO_GENERALE!K$4:K$61,$B31)</f>
        <v>2</v>
      </c>
      <c r="L31" s="131">
        <f>COUNTIF(ORARIO_GENERALE!M$4:M$61,$B31)</f>
        <v>2</v>
      </c>
      <c r="M31" s="131">
        <f>COUNTIF(ORARIO_GENERALE!P$4:P$61,$B31)</f>
        <v>1</v>
      </c>
      <c r="N31" s="131" t="e">
        <f t="shared" ref="N31:N32" si="32">COUNTIF(#REF!,$B31)</f>
        <v>#REF!</v>
      </c>
      <c r="O31" s="133" t="e">
        <f t="shared" si="3"/>
        <v>#REF!</v>
      </c>
    </row>
    <row r="32" spans="1:15" ht="15.75" customHeight="1" x14ac:dyDescent="0.25">
      <c r="A32" s="22"/>
      <c r="B32" s="134" t="s">
        <v>69</v>
      </c>
      <c r="C32" s="135">
        <f>COUNTIF(ORARIO_GENERALE!D$4:D$61,B32)</f>
        <v>2</v>
      </c>
      <c r="D32" s="135">
        <f>COUNTIF(ORARIO_GENERALE!E$4:E$61,B32)</f>
        <v>2</v>
      </c>
      <c r="E32" s="135">
        <f>COUNTIF(ORARIO_GENERALE!F$4:F$61,B32)</f>
        <v>2</v>
      </c>
      <c r="F32" s="135">
        <f>COUNTIF(ORARIO_GENERALE!G$4:G$61,B32)</f>
        <v>2</v>
      </c>
      <c r="G32" s="135">
        <f>COUNTIF(ORARIO_GENERALE!H$4:H$61,B32)</f>
        <v>2</v>
      </c>
      <c r="H32" s="135">
        <f>COUNTIF(ORARIO_GENERALE!I$4:I$61,B32)</f>
        <v>2</v>
      </c>
      <c r="I32" s="135" t="e">
        <f t="shared" si="30"/>
        <v>#REF!</v>
      </c>
      <c r="J32" s="135" t="e">
        <f t="shared" si="31"/>
        <v>#REF!</v>
      </c>
      <c r="K32" s="136">
        <f>COUNTIF(ORARIO_GENERALE!K$4:K$61,$B32)</f>
        <v>2</v>
      </c>
      <c r="L32" s="135">
        <f>COUNTIF(ORARIO_GENERALE!M$4:M$61,$B32)</f>
        <v>2</v>
      </c>
      <c r="M32" s="135">
        <f>COUNTIF(ORARIO_GENERALE!P$4:P$61,$B32)</f>
        <v>1</v>
      </c>
      <c r="N32" s="135" t="e">
        <f t="shared" si="32"/>
        <v>#REF!</v>
      </c>
      <c r="O32" s="137" t="e">
        <f t="shared" si="3"/>
        <v>#REF!</v>
      </c>
    </row>
    <row r="33" spans="1:14" ht="36.75" customHeight="1" x14ac:dyDescent="0.25">
      <c r="A33" s="138"/>
      <c r="B33" s="139" t="s">
        <v>144</v>
      </c>
      <c r="C33" s="140">
        <f t="shared" ref="C33:N33" si="33">SUM(C2:C32)</f>
        <v>3</v>
      </c>
      <c r="D33" s="140">
        <f t="shared" si="33"/>
        <v>2</v>
      </c>
      <c r="E33" s="140">
        <f t="shared" si="33"/>
        <v>6</v>
      </c>
      <c r="F33" s="140">
        <f t="shared" si="33"/>
        <v>10</v>
      </c>
      <c r="G33" s="140">
        <f t="shared" si="33"/>
        <v>4</v>
      </c>
      <c r="H33" s="140">
        <f t="shared" si="33"/>
        <v>5</v>
      </c>
      <c r="I33" s="140" t="e">
        <f t="shared" si="33"/>
        <v>#REF!</v>
      </c>
      <c r="J33" s="141" t="e">
        <f t="shared" si="33"/>
        <v>#REF!</v>
      </c>
      <c r="K33" s="142">
        <f t="shared" si="33"/>
        <v>10</v>
      </c>
      <c r="L33" s="142">
        <f t="shared" si="33"/>
        <v>8</v>
      </c>
      <c r="M33" s="142">
        <f t="shared" si="33"/>
        <v>5</v>
      </c>
      <c r="N33" s="142" t="e">
        <f t="shared" si="33"/>
        <v>#REF!</v>
      </c>
    </row>
    <row r="34" spans="1:14" ht="15.75" customHeight="1" x14ac:dyDescent="0.25">
      <c r="B34" s="3" t="s">
        <v>145</v>
      </c>
      <c r="C34" s="30">
        <f t="shared" ref="C34:M34" si="34">SUM(C2:C26)</f>
        <v>0</v>
      </c>
      <c r="D34" s="30">
        <f t="shared" si="34"/>
        <v>0</v>
      </c>
      <c r="E34" s="30">
        <f t="shared" si="34"/>
        <v>0</v>
      </c>
      <c r="F34" s="30">
        <f t="shared" si="34"/>
        <v>0</v>
      </c>
      <c r="G34" s="30">
        <f t="shared" si="34"/>
        <v>0</v>
      </c>
      <c r="H34" s="30">
        <f t="shared" si="34"/>
        <v>0</v>
      </c>
      <c r="I34" s="30" t="e">
        <f t="shared" si="34"/>
        <v>#REF!</v>
      </c>
      <c r="J34" s="30" t="e">
        <f t="shared" si="34"/>
        <v>#REF!</v>
      </c>
      <c r="K34" s="30">
        <f t="shared" si="34"/>
        <v>0</v>
      </c>
      <c r="L34" s="30">
        <f t="shared" si="34"/>
        <v>0</v>
      </c>
      <c r="M34" s="30">
        <f t="shared" si="34"/>
        <v>0</v>
      </c>
      <c r="N34" s="30"/>
    </row>
    <row r="35" spans="1:14" ht="15.75" customHeight="1" x14ac:dyDescent="0.25">
      <c r="B35" s="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 ht="15.75" customHeight="1" x14ac:dyDescent="0.25">
      <c r="B36" s="3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ht="15.75" customHeight="1" x14ac:dyDescent="0.25">
      <c r="B37" s="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ht="15.75" customHeight="1" x14ac:dyDescent="0.25">
      <c r="B38" s="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5.75" customHeight="1" x14ac:dyDescent="0.25">
      <c r="B39" s="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5.75" customHeight="1" x14ac:dyDescent="0.25"/>
    <row r="41" spans="1:14" ht="15.75" customHeight="1" x14ac:dyDescent="0.25"/>
    <row r="42" spans="1:14" ht="15.75" customHeight="1" x14ac:dyDescent="0.25"/>
    <row r="43" spans="1:14" ht="15.75" customHeight="1" x14ac:dyDescent="0.25"/>
    <row r="44" spans="1:14" ht="15.75" customHeight="1" x14ac:dyDescent="0.25"/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C2:N32">
    <cfRule type="cellIs" dxfId="15" priority="1" operator="notEqual">
      <formula>0</formula>
    </cfRule>
  </conditionalFormatting>
  <conditionalFormatting sqref="C33:J33">
    <cfRule type="cellIs" dxfId="14" priority="2" operator="notEqual">
      <formula>18</formula>
    </cfRule>
  </conditionalFormatting>
  <conditionalFormatting sqref="O2:O7">
    <cfRule type="cellIs" dxfId="13" priority="3" operator="notEqual">
      <formula>12</formula>
    </cfRule>
  </conditionalFormatting>
  <conditionalFormatting sqref="O8:O29">
    <cfRule type="cellIs" dxfId="12" priority="4" operator="notEqual">
      <formula>8</formula>
    </cfRule>
  </conditionalFormatting>
  <conditionalFormatting sqref="K33:N33">
    <cfRule type="cellIs" dxfId="11" priority="5" operator="notEqual">
      <formula>24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U1000"/>
  <sheetViews>
    <sheetView workbookViewId="0"/>
  </sheetViews>
  <sheetFormatPr defaultColWidth="12.6640625" defaultRowHeight="15" customHeight="1" x14ac:dyDescent="0.25"/>
  <cols>
    <col min="1" max="99" width="6" customWidth="1"/>
  </cols>
  <sheetData>
    <row r="1" spans="1:99" ht="15.7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 t="s">
        <v>26</v>
      </c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</row>
    <row r="2" spans="1:99" ht="15.75" customHeight="1" x14ac:dyDescent="0.25">
      <c r="A2" s="8"/>
      <c r="B2" s="33" t="str">
        <f>ORARIO_GENERALE!D3</f>
        <v>AQUILA</v>
      </c>
      <c r="C2" s="33" t="s">
        <v>23</v>
      </c>
      <c r="D2" s="33" t="s">
        <v>27</v>
      </c>
      <c r="E2" s="33" t="s">
        <v>28</v>
      </c>
      <c r="F2" s="33" t="s">
        <v>29</v>
      </c>
      <c r="G2" s="33" t="s">
        <v>30</v>
      </c>
      <c r="H2" s="8"/>
      <c r="I2" s="33" t="str">
        <f>ORARIO_GENERALE!E3</f>
        <v>ROCCO</v>
      </c>
      <c r="J2" s="33" t="s">
        <v>23</v>
      </c>
      <c r="K2" s="33" t="s">
        <v>27</v>
      </c>
      <c r="L2" s="33" t="s">
        <v>28</v>
      </c>
      <c r="M2" s="33" t="s">
        <v>29</v>
      </c>
      <c r="N2" s="33" t="s">
        <v>30</v>
      </c>
      <c r="O2" s="8"/>
      <c r="P2" s="33" t="str">
        <f>ORARIO_GENERALE!L3</f>
        <v>FREYRIE</v>
      </c>
      <c r="Q2" s="33" t="s">
        <v>23</v>
      </c>
      <c r="R2" s="33" t="s">
        <v>27</v>
      </c>
      <c r="S2" s="33" t="s">
        <v>28</v>
      </c>
      <c r="T2" s="33" t="s">
        <v>29</v>
      </c>
      <c r="U2" s="33" t="s">
        <v>30</v>
      </c>
      <c r="V2" s="8"/>
      <c r="W2" s="33" t="str">
        <f>ORARIO_GENERALE!F3</f>
        <v>IGNACCOLO</v>
      </c>
      <c r="X2" s="33" t="s">
        <v>23</v>
      </c>
      <c r="Y2" s="33" t="s">
        <v>27</v>
      </c>
      <c r="Z2" s="33" t="s">
        <v>28</v>
      </c>
      <c r="AA2" s="33" t="s">
        <v>29</v>
      </c>
      <c r="AB2" s="33" t="s">
        <v>30</v>
      </c>
      <c r="AC2" s="8"/>
      <c r="AD2" s="33" t="str">
        <f>ORARIO_GENERALE!P3</f>
        <v>ZIMMITTI</v>
      </c>
      <c r="AE2" s="33" t="s">
        <v>23</v>
      </c>
      <c r="AF2" s="33" t="s">
        <v>27</v>
      </c>
      <c r="AG2" s="33" t="s">
        <v>28</v>
      </c>
      <c r="AH2" s="33" t="s">
        <v>29</v>
      </c>
      <c r="AI2" s="33" t="s">
        <v>30</v>
      </c>
      <c r="AJ2" s="8"/>
      <c r="AK2" s="33" t="str">
        <f>ORARIO_GENERALE!G3</f>
        <v>CELI</v>
      </c>
      <c r="AL2" s="33" t="s">
        <v>23</v>
      </c>
      <c r="AM2" s="33" t="s">
        <v>27</v>
      </c>
      <c r="AN2" s="33" t="s">
        <v>28</v>
      </c>
      <c r="AO2" s="33" t="s">
        <v>29</v>
      </c>
      <c r="AP2" s="33" t="s">
        <v>30</v>
      </c>
      <c r="AQ2" s="8"/>
      <c r="AR2" s="33" t="str">
        <f>ORARIO_GENERALE!H3</f>
        <v>PEZONE</v>
      </c>
      <c r="AS2" s="33" t="s">
        <v>23</v>
      </c>
      <c r="AT2" s="33" t="s">
        <v>27</v>
      </c>
      <c r="AU2" s="33" t="s">
        <v>28</v>
      </c>
      <c r="AV2" s="33" t="s">
        <v>29</v>
      </c>
      <c r="AW2" s="33" t="s">
        <v>30</v>
      </c>
      <c r="AX2" s="8"/>
      <c r="AY2" s="33" t="str">
        <f>ORARIO_GENERALE!I3</f>
        <v>VALFRE'</v>
      </c>
      <c r="AZ2" s="33" t="s">
        <v>23</v>
      </c>
      <c r="BA2" s="33" t="s">
        <v>27</v>
      </c>
      <c r="BB2" s="33" t="s">
        <v>28</v>
      </c>
      <c r="BC2" s="33" t="s">
        <v>29</v>
      </c>
      <c r="BD2" s="33" t="s">
        <v>30</v>
      </c>
      <c r="BE2" s="8"/>
      <c r="BF2" s="33" t="str">
        <f>ORARIO_GENERALE!K3</f>
        <v>ABBADESSA</v>
      </c>
      <c r="BG2" s="33" t="s">
        <v>23</v>
      </c>
      <c r="BH2" s="33" t="s">
        <v>27</v>
      </c>
      <c r="BI2" s="33" t="s">
        <v>28</v>
      </c>
      <c r="BJ2" s="33" t="s">
        <v>29</v>
      </c>
      <c r="BK2" s="33" t="s">
        <v>30</v>
      </c>
      <c r="BL2" s="8"/>
      <c r="BM2" s="33" t="e">
        <f>#REF!</f>
        <v>#REF!</v>
      </c>
      <c r="BN2" s="33" t="s">
        <v>23</v>
      </c>
      <c r="BO2" s="33" t="s">
        <v>27</v>
      </c>
      <c r="BP2" s="33" t="s">
        <v>28</v>
      </c>
      <c r="BQ2" s="33" t="s">
        <v>29</v>
      </c>
      <c r="BR2" s="33" t="s">
        <v>30</v>
      </c>
      <c r="BS2" s="8"/>
      <c r="BT2" s="33" t="e">
        <f>#REF!</f>
        <v>#REF!</v>
      </c>
      <c r="BU2" s="33" t="s">
        <v>23</v>
      </c>
      <c r="BV2" s="33" t="s">
        <v>27</v>
      </c>
      <c r="BW2" s="33" t="s">
        <v>28</v>
      </c>
      <c r="BX2" s="33" t="s">
        <v>29</v>
      </c>
      <c r="BY2" s="33" t="s">
        <v>30</v>
      </c>
      <c r="BZ2" s="8"/>
      <c r="CA2" s="33" t="e">
        <f>#REF!</f>
        <v>#REF!</v>
      </c>
      <c r="CB2" s="33" t="s">
        <v>23</v>
      </c>
      <c r="CC2" s="33" t="s">
        <v>27</v>
      </c>
      <c r="CD2" s="33" t="s">
        <v>28</v>
      </c>
      <c r="CE2" s="33" t="s">
        <v>29</v>
      </c>
      <c r="CF2" s="33" t="s">
        <v>30</v>
      </c>
      <c r="CG2" s="8"/>
      <c r="CH2" s="33" t="e">
        <f>#REF!</f>
        <v>#REF!</v>
      </c>
      <c r="CI2" s="33" t="s">
        <v>23</v>
      </c>
      <c r="CJ2" s="33" t="s">
        <v>27</v>
      </c>
      <c r="CK2" s="33" t="s">
        <v>28</v>
      </c>
      <c r="CL2" s="33" t="s">
        <v>29</v>
      </c>
      <c r="CM2" s="33" t="s">
        <v>30</v>
      </c>
      <c r="CN2" s="8"/>
      <c r="CO2" s="8"/>
      <c r="CP2" s="8"/>
      <c r="CQ2" s="8"/>
      <c r="CR2" s="8"/>
      <c r="CS2" s="8"/>
      <c r="CT2" s="8"/>
      <c r="CU2" s="8"/>
    </row>
    <row r="3" spans="1:99" ht="15.75" customHeight="1" x14ac:dyDescent="0.25">
      <c r="A3" s="8"/>
      <c r="B3" s="33" t="s">
        <v>64</v>
      </c>
      <c r="C3" s="33">
        <f>ORARIO_GENERALE!D4</f>
        <v>0</v>
      </c>
      <c r="D3" s="33">
        <f>ORARIO_GENERALE!D17</f>
        <v>0</v>
      </c>
      <c r="E3" s="33">
        <f>ORARIO_GENERALE!D30</f>
        <v>0</v>
      </c>
      <c r="F3" s="33">
        <f>ORARIO_GENERALE!D43</f>
        <v>0</v>
      </c>
      <c r="G3" s="33">
        <f>ORARIO_GENERALE!D56</f>
        <v>0</v>
      </c>
      <c r="H3" s="8"/>
      <c r="I3" s="33" t="s">
        <v>64</v>
      </c>
      <c r="J3" s="33">
        <f>ORARIO_GENERALE!E4</f>
        <v>0</v>
      </c>
      <c r="K3" s="33">
        <f>ORARIO_GENERALE!E17</f>
        <v>0</v>
      </c>
      <c r="L3" s="33">
        <f>ORARIO_GENERALE!E30</f>
        <v>0</v>
      </c>
      <c r="M3" s="33">
        <f>ORARIO_GENERALE!E43</f>
        <v>0</v>
      </c>
      <c r="N3" s="33">
        <f>ORARIO_GENERALE!E56</f>
        <v>0</v>
      </c>
      <c r="O3" s="8"/>
      <c r="P3" s="33" t="s">
        <v>64</v>
      </c>
      <c r="Q3" s="33">
        <f>ORARIO_GENERALE!L4</f>
        <v>0</v>
      </c>
      <c r="R3" s="33">
        <f>ORARIO_GENERALE!L17</f>
        <v>0</v>
      </c>
      <c r="S3" s="33">
        <f>ORARIO_GENERALE!L30</f>
        <v>0</v>
      </c>
      <c r="T3" s="33">
        <f>ORARIO_GENERALE!L43</f>
        <v>0</v>
      </c>
      <c r="U3" s="33">
        <f>ORARIO_GENERALE!L56</f>
        <v>0</v>
      </c>
      <c r="V3" s="8"/>
      <c r="W3" s="33" t="s">
        <v>64</v>
      </c>
      <c r="X3" s="33">
        <f>ORARIO_GENERALE!F4</f>
        <v>0</v>
      </c>
      <c r="Y3" s="33">
        <f>ORARIO_GENERALE!F17</f>
        <v>0</v>
      </c>
      <c r="Z3" s="33">
        <f>ORARIO_GENERALE!F30</f>
        <v>0</v>
      </c>
      <c r="AA3" s="33">
        <f>ORARIO_GENERALE!F43</f>
        <v>0</v>
      </c>
      <c r="AB3" s="33">
        <f>ORARIO_GENERALE!F56</f>
        <v>0</v>
      </c>
      <c r="AC3" s="8"/>
      <c r="AD3" s="33" t="s">
        <v>64</v>
      </c>
      <c r="AE3" s="33">
        <f>ORARIO_GENERALE!P4</f>
        <v>0</v>
      </c>
      <c r="AF3" s="33">
        <f>ORARIO_GENERALE!P17</f>
        <v>0</v>
      </c>
      <c r="AG3" s="33">
        <f>ORARIO_GENERALE!P30</f>
        <v>0</v>
      </c>
      <c r="AH3" s="33">
        <f>ORARIO_GENERALE!P43</f>
        <v>0</v>
      </c>
      <c r="AI3" s="33">
        <f>ORARIO_GENERALE!P56</f>
        <v>0</v>
      </c>
      <c r="AJ3" s="8"/>
      <c r="AK3" s="33" t="s">
        <v>64</v>
      </c>
      <c r="AL3" s="33">
        <f>ORARIO_GENERALE!G4</f>
        <v>0</v>
      </c>
      <c r="AM3" s="33">
        <f>ORARIO_GENERALE!G17</f>
        <v>0</v>
      </c>
      <c r="AN3" s="33">
        <f>ORARIO_GENERALE!G30</f>
        <v>0</v>
      </c>
      <c r="AO3" s="33">
        <f>ORARIO_GENERALE!G43</f>
        <v>0</v>
      </c>
      <c r="AP3" s="33">
        <f>ORARIO_GENERALE!G56</f>
        <v>0</v>
      </c>
      <c r="AQ3" s="8"/>
      <c r="AR3" s="33" t="s">
        <v>64</v>
      </c>
      <c r="AS3" s="33">
        <f>ORARIO_GENERALE!H4</f>
        <v>0</v>
      </c>
      <c r="AT3" s="33">
        <f>ORARIO_GENERALE!H17</f>
        <v>0</v>
      </c>
      <c r="AU3" s="33">
        <f>ORARIO_GENERALE!H30</f>
        <v>0</v>
      </c>
      <c r="AV3" s="33">
        <f>ORARIO_GENERALE!H43</f>
        <v>0</v>
      </c>
      <c r="AW3" s="33" t="e">
        <f t="shared" ref="AW3:AW4" si="0">#REF!</f>
        <v>#REF!</v>
      </c>
      <c r="AX3" s="8"/>
      <c r="AY3" s="33" t="s">
        <v>64</v>
      </c>
      <c r="AZ3" s="33">
        <f>ORARIO_GENERALE!I4</f>
        <v>0</v>
      </c>
      <c r="BA3" s="33">
        <f>ORARIO_GENERALE!I17</f>
        <v>0</v>
      </c>
      <c r="BB3" s="33">
        <f>ORARIO_GENERALE!I30</f>
        <v>0</v>
      </c>
      <c r="BC3" s="33">
        <f>ORARIO_GENERALE!I43</f>
        <v>0</v>
      </c>
      <c r="BD3" s="33">
        <f>ORARIO_GENERALE!I56</f>
        <v>0</v>
      </c>
      <c r="BE3" s="8"/>
      <c r="BF3" s="33" t="s">
        <v>64</v>
      </c>
      <c r="BG3" s="33">
        <f>ORARIO_GENERALE!K4</f>
        <v>0</v>
      </c>
      <c r="BH3" s="33">
        <f>ORARIO_GENERALE!K17</f>
        <v>0</v>
      </c>
      <c r="BI3" s="33">
        <f>ORARIO_GENERALE!K30</f>
        <v>0</v>
      </c>
      <c r="BJ3" s="33">
        <f>ORARIO_GENERALE!K43</f>
        <v>0</v>
      </c>
      <c r="BK3" s="33">
        <f>ORARIO_GENERALE!K56</f>
        <v>0</v>
      </c>
      <c r="BL3" s="8"/>
      <c r="BM3" s="33" t="s">
        <v>64</v>
      </c>
      <c r="BN3" s="33" t="e">
        <f t="shared" ref="BN3:BR3" si="1">#REF!</f>
        <v>#REF!</v>
      </c>
      <c r="BO3" s="33" t="e">
        <f t="shared" si="1"/>
        <v>#REF!</v>
      </c>
      <c r="BP3" s="33" t="e">
        <f t="shared" si="1"/>
        <v>#REF!</v>
      </c>
      <c r="BQ3" s="33" t="e">
        <f t="shared" si="1"/>
        <v>#REF!</v>
      </c>
      <c r="BR3" s="33" t="e">
        <f t="shared" si="1"/>
        <v>#REF!</v>
      </c>
      <c r="BS3" s="8"/>
      <c r="BT3" s="33" t="s">
        <v>64</v>
      </c>
      <c r="BU3" s="33" t="e">
        <f t="shared" ref="BU3:BY3" si="2">#REF!</f>
        <v>#REF!</v>
      </c>
      <c r="BV3" s="33" t="e">
        <f t="shared" si="2"/>
        <v>#REF!</v>
      </c>
      <c r="BW3" s="33" t="e">
        <f t="shared" si="2"/>
        <v>#REF!</v>
      </c>
      <c r="BX3" s="33" t="e">
        <f t="shared" si="2"/>
        <v>#REF!</v>
      </c>
      <c r="BY3" s="33" t="e">
        <f t="shared" si="2"/>
        <v>#REF!</v>
      </c>
      <c r="BZ3" s="8"/>
      <c r="CA3" s="33" t="s">
        <v>64</v>
      </c>
      <c r="CB3" s="33" t="e">
        <f t="shared" ref="CB3:CF3" si="3">#REF!</f>
        <v>#REF!</v>
      </c>
      <c r="CC3" s="33" t="e">
        <f t="shared" si="3"/>
        <v>#REF!</v>
      </c>
      <c r="CD3" s="33" t="e">
        <f t="shared" si="3"/>
        <v>#REF!</v>
      </c>
      <c r="CE3" s="33" t="e">
        <f t="shared" si="3"/>
        <v>#REF!</v>
      </c>
      <c r="CF3" s="33" t="e">
        <f t="shared" si="3"/>
        <v>#REF!</v>
      </c>
      <c r="CG3" s="8"/>
      <c r="CH3" s="33" t="s">
        <v>64</v>
      </c>
      <c r="CI3" s="33" t="e">
        <f t="shared" ref="CI3:CM3" si="4">#REF!</f>
        <v>#REF!</v>
      </c>
      <c r="CJ3" s="33" t="e">
        <f t="shared" si="4"/>
        <v>#REF!</v>
      </c>
      <c r="CK3" s="33" t="e">
        <f t="shared" si="4"/>
        <v>#REF!</v>
      </c>
      <c r="CL3" s="33" t="e">
        <f t="shared" si="4"/>
        <v>#REF!</v>
      </c>
      <c r="CM3" s="33" t="e">
        <f t="shared" si="4"/>
        <v>#REF!</v>
      </c>
      <c r="CN3" s="8"/>
      <c r="CO3" s="8"/>
      <c r="CP3" s="8"/>
      <c r="CQ3" s="8"/>
      <c r="CR3" s="8"/>
      <c r="CS3" s="8"/>
      <c r="CT3" s="8"/>
      <c r="CU3" s="8"/>
    </row>
    <row r="4" spans="1:99" ht="15.75" customHeight="1" x14ac:dyDescent="0.25">
      <c r="A4" s="8"/>
      <c r="B4" s="33" t="s">
        <v>97</v>
      </c>
      <c r="C4" s="33" t="str">
        <f>ORARIO_GENERALE!D5</f>
        <v>RPPB</v>
      </c>
      <c r="D4" s="33">
        <f>ORARIO_GENERALE!D18</f>
        <v>0</v>
      </c>
      <c r="E4" s="33" t="e">
        <f>#REF!</f>
        <v>#REF!</v>
      </c>
      <c r="F4" s="33" t="str">
        <f>ORARIO_GENERALE!D44</f>
        <v>RPPA</v>
      </c>
      <c r="G4" s="33">
        <f>ORARIO_GENERALE!D57</f>
        <v>0</v>
      </c>
      <c r="H4" s="8"/>
      <c r="I4" s="33" t="s">
        <v>97</v>
      </c>
      <c r="J4" s="33" t="str">
        <f>ORARIO_GENERALE!E5</f>
        <v>RPPA</v>
      </c>
      <c r="K4" s="33" t="e">
        <f>#REF!</f>
        <v>#REF!</v>
      </c>
      <c r="L4" s="33">
        <f>ORARIO_GENERALE!E31</f>
        <v>0</v>
      </c>
      <c r="M4" s="33">
        <f>ORARIO_GENERALE!E44</f>
        <v>0</v>
      </c>
      <c r="N4" s="33" t="str">
        <f>ORARIO_GENERALE!E57</f>
        <v>RPPB</v>
      </c>
      <c r="O4" s="8"/>
      <c r="P4" s="33" t="s">
        <v>97</v>
      </c>
      <c r="Q4" s="33">
        <f>ORARIO_GENERALE!L5</f>
        <v>0</v>
      </c>
      <c r="R4" s="33" t="str">
        <f>ORARIO_GENERALE!L18</f>
        <v>RA1B</v>
      </c>
      <c r="S4" s="33">
        <f>ORARIO_GENERALE!E18</f>
        <v>0</v>
      </c>
      <c r="T4" s="33">
        <f>ORARIO_GENERALE!L31</f>
        <v>0</v>
      </c>
      <c r="U4" s="33" t="str">
        <f>ORARIO_GENERALE!L57</f>
        <v>RA1A</v>
      </c>
      <c r="V4" s="8"/>
      <c r="W4" s="33" t="s">
        <v>97</v>
      </c>
      <c r="X4" s="33">
        <f>ORARIO_GENERALE!F5</f>
        <v>0</v>
      </c>
      <c r="Y4" s="33" t="str">
        <f>ORARIO_GENERALE!F18</f>
        <v>RPPA</v>
      </c>
      <c r="Z4" s="33" t="str">
        <f>ORARIO_GENERALE!F31</f>
        <v>RPPA</v>
      </c>
      <c r="AA4" s="33" t="e">
        <f t="shared" ref="AA4:AA5" si="5">#REF!</f>
        <v>#REF!</v>
      </c>
      <c r="AB4" s="33" t="str">
        <f>ORARIO_GENERALE!F57</f>
        <v>RPPA</v>
      </c>
      <c r="AC4" s="8"/>
      <c r="AD4" s="33" t="s">
        <v>97</v>
      </c>
      <c r="AE4" s="33" t="e">
        <f>#REF!</f>
        <v>#REF!</v>
      </c>
      <c r="AF4" s="33">
        <f>ORARIO_GENERALE!P18</f>
        <v>0</v>
      </c>
      <c r="AG4" s="33" t="e">
        <f t="shared" ref="AG4:AI4" si="6">#REF!</f>
        <v>#REF!</v>
      </c>
      <c r="AH4" s="33" t="e">
        <f t="shared" si="6"/>
        <v>#REF!</v>
      </c>
      <c r="AI4" s="33" t="e">
        <f t="shared" si="6"/>
        <v>#REF!</v>
      </c>
      <c r="AJ4" s="8"/>
      <c r="AK4" s="33" t="s">
        <v>97</v>
      </c>
      <c r="AL4" s="33">
        <f>ORARIO_GENERALE!G8</f>
        <v>0</v>
      </c>
      <c r="AM4" s="33">
        <f>ORARIO_GENERALE!G18</f>
        <v>0</v>
      </c>
      <c r="AN4" s="33" t="str">
        <f>ORARIO_GENERALE!G31</f>
        <v>RPPB</v>
      </c>
      <c r="AO4" s="33" t="str">
        <f>ORARIO_GENERALE!G44</f>
        <v>D/A</v>
      </c>
      <c r="AP4" s="33" t="str">
        <f>ORARIO_GENERALE!G57</f>
        <v>D/A</v>
      </c>
      <c r="AQ4" s="8"/>
      <c r="AR4" s="33" t="s">
        <v>97</v>
      </c>
      <c r="AS4" s="33" t="str">
        <f>ORARIO_GENERALE!H5</f>
        <v>B1</v>
      </c>
      <c r="AT4" s="33">
        <f>ORARIO_GENERALE!H18</f>
        <v>0</v>
      </c>
      <c r="AU4" s="33" t="str">
        <f>ORARIO_GENERALE!H31</f>
        <v>B1</v>
      </c>
      <c r="AV4" s="33">
        <f>ORARIO_GENERALE!H44</f>
        <v>0</v>
      </c>
      <c r="AW4" s="33" t="e">
        <f t="shared" si="0"/>
        <v>#REF!</v>
      </c>
      <c r="AX4" s="8"/>
      <c r="AY4" s="33" t="s">
        <v>97</v>
      </c>
      <c r="AZ4" s="33">
        <f>ORARIO_GENERALE!I5</f>
        <v>0</v>
      </c>
      <c r="BA4" s="33" t="str">
        <f>ORARIO_GENERALE!I18</f>
        <v>RPPB</v>
      </c>
      <c r="BB4" s="33">
        <f>ORARIO_GENERALE!I31</f>
        <v>0</v>
      </c>
      <c r="BC4" s="33">
        <f>ORARIO_GENERALE!I44</f>
        <v>0</v>
      </c>
      <c r="BD4" s="33">
        <f>ORARIO_GENERALE!I57</f>
        <v>0</v>
      </c>
      <c r="BE4" s="8"/>
      <c r="BF4" s="33" t="s">
        <v>97</v>
      </c>
      <c r="BG4" s="33" t="e">
        <f t="shared" ref="BG4:BG5" si="7">#REF!</f>
        <v>#REF!</v>
      </c>
      <c r="BH4" s="33">
        <f>ORARIO_GENERALE!M18</f>
        <v>0</v>
      </c>
      <c r="BI4" s="33" t="str">
        <f>ORARIO_GENERALE!K33</f>
        <v>RA2B</v>
      </c>
      <c r="BJ4" s="33" t="e">
        <f t="shared" ref="BJ4:BJ5" si="8">#REF!</f>
        <v>#REF!</v>
      </c>
      <c r="BK4" s="33" t="str">
        <f>ORARIO_GENERALE!K58</f>
        <v>D/A</v>
      </c>
      <c r="BL4" s="8"/>
      <c r="BM4" s="33" t="s">
        <v>97</v>
      </c>
      <c r="BN4" s="33" t="e">
        <f t="shared" ref="BN4:BR4" si="9">#REF!</f>
        <v>#REF!</v>
      </c>
      <c r="BO4" s="33" t="e">
        <f t="shared" si="9"/>
        <v>#REF!</v>
      </c>
      <c r="BP4" s="33" t="e">
        <f t="shared" si="9"/>
        <v>#REF!</v>
      </c>
      <c r="BQ4" s="33" t="e">
        <f t="shared" si="9"/>
        <v>#REF!</v>
      </c>
      <c r="BR4" s="33" t="e">
        <f t="shared" si="9"/>
        <v>#REF!</v>
      </c>
      <c r="BS4" s="8"/>
      <c r="BT4" s="33" t="s">
        <v>97</v>
      </c>
      <c r="BU4" s="33" t="e">
        <f t="shared" ref="BU4:BY4" si="10">#REF!</f>
        <v>#REF!</v>
      </c>
      <c r="BV4" s="33" t="e">
        <f t="shared" si="10"/>
        <v>#REF!</v>
      </c>
      <c r="BW4" s="33" t="e">
        <f t="shared" si="10"/>
        <v>#REF!</v>
      </c>
      <c r="BX4" s="33" t="e">
        <f t="shared" si="10"/>
        <v>#REF!</v>
      </c>
      <c r="BY4" s="33" t="e">
        <f t="shared" si="10"/>
        <v>#REF!</v>
      </c>
      <c r="BZ4" s="8"/>
      <c r="CA4" s="33" t="s">
        <v>97</v>
      </c>
      <c r="CB4" s="33" t="e">
        <f t="shared" ref="CB4:CF4" si="11">#REF!</f>
        <v>#REF!</v>
      </c>
      <c r="CC4" s="33" t="e">
        <f t="shared" si="11"/>
        <v>#REF!</v>
      </c>
      <c r="CD4" s="33" t="e">
        <f t="shared" si="11"/>
        <v>#REF!</v>
      </c>
      <c r="CE4" s="33" t="e">
        <f t="shared" si="11"/>
        <v>#REF!</v>
      </c>
      <c r="CF4" s="33" t="e">
        <f t="shared" si="11"/>
        <v>#REF!</v>
      </c>
      <c r="CG4" s="8"/>
      <c r="CH4" s="33" t="s">
        <v>97</v>
      </c>
      <c r="CI4" s="33" t="e">
        <f t="shared" ref="CI4:CM4" si="12">#REF!</f>
        <v>#REF!</v>
      </c>
      <c r="CJ4" s="33" t="e">
        <f t="shared" si="12"/>
        <v>#REF!</v>
      </c>
      <c r="CK4" s="33" t="e">
        <f t="shared" si="12"/>
        <v>#REF!</v>
      </c>
      <c r="CL4" s="33" t="e">
        <f t="shared" si="12"/>
        <v>#REF!</v>
      </c>
      <c r="CM4" s="33" t="e">
        <f t="shared" si="12"/>
        <v>#REF!</v>
      </c>
      <c r="CN4" s="8"/>
      <c r="CO4" s="8"/>
      <c r="CP4" s="8"/>
      <c r="CQ4" s="8"/>
      <c r="CR4" s="8"/>
      <c r="CS4" s="8"/>
      <c r="CT4" s="8"/>
      <c r="CU4" s="8"/>
    </row>
    <row r="5" spans="1:99" ht="15.75" customHeight="1" x14ac:dyDescent="0.25">
      <c r="A5" s="8"/>
      <c r="B5" s="33" t="s">
        <v>115</v>
      </c>
      <c r="C5" s="33" t="str">
        <f>ORARIO_GENERALE!D6</f>
        <v>RPPB</v>
      </c>
      <c r="D5" s="33">
        <f>ORARIO_GENERALE!D19</f>
        <v>0</v>
      </c>
      <c r="E5" s="33">
        <f>ORARIO_GENERALE!D32</f>
        <v>0</v>
      </c>
      <c r="F5" s="33" t="str">
        <f>ORARIO_GENERALE!D45</f>
        <v>RPPA</v>
      </c>
      <c r="G5" s="33" t="str">
        <f>ORARIO_GENERALE!D58</f>
        <v>D/A</v>
      </c>
      <c r="H5" s="8"/>
      <c r="I5" s="33" t="s">
        <v>115</v>
      </c>
      <c r="J5" s="33" t="str">
        <f>ORARIO_GENERALE!E6</f>
        <v>RPPA</v>
      </c>
      <c r="K5" s="33">
        <f>ORARIO_GENERALE!E19</f>
        <v>0</v>
      </c>
      <c r="L5" s="33">
        <f>ORARIO_GENERALE!E32</f>
        <v>0</v>
      </c>
      <c r="M5" s="33">
        <f>ORARIO_GENERALE!E45</f>
        <v>0</v>
      </c>
      <c r="N5" s="33" t="str">
        <f>ORARIO_GENERALE!E58</f>
        <v>RPPB</v>
      </c>
      <c r="O5" s="8"/>
      <c r="P5" s="33" t="s">
        <v>115</v>
      </c>
      <c r="Q5" s="33">
        <f>ORARIO_GENERALE!L6</f>
        <v>0</v>
      </c>
      <c r="R5" s="33" t="str">
        <f>ORARIO_GENERALE!L19</f>
        <v>RA1B</v>
      </c>
      <c r="S5" s="33" t="e">
        <f t="shared" ref="S5:T5" si="13">#REF!</f>
        <v>#REF!</v>
      </c>
      <c r="T5" s="33" t="e">
        <f t="shared" si="13"/>
        <v>#REF!</v>
      </c>
      <c r="U5" s="33" t="str">
        <f>ORARIO_GENERALE!L58</f>
        <v>RA1A</v>
      </c>
      <c r="V5" s="8"/>
      <c r="W5" s="33" t="s">
        <v>115</v>
      </c>
      <c r="X5" s="33">
        <f>ORARIO_GENERALE!F6</f>
        <v>0</v>
      </c>
      <c r="Y5" s="33" t="str">
        <f>ORARIO_GENERALE!F19</f>
        <v>RPPA</v>
      </c>
      <c r="Z5" s="33" t="str">
        <f>ORARIO_GENERALE!F32</f>
        <v>RPPB</v>
      </c>
      <c r="AA5" s="33" t="e">
        <f t="shared" si="5"/>
        <v>#REF!</v>
      </c>
      <c r="AB5" s="33" t="str">
        <f>ORARIO_GENERALE!F58</f>
        <v>D/A</v>
      </c>
      <c r="AC5" s="8"/>
      <c r="AD5" s="33" t="s">
        <v>115</v>
      </c>
      <c r="AE5" s="33">
        <f>ORARIO_GENERALE!K5</f>
        <v>0</v>
      </c>
      <c r="AF5" s="33">
        <f>ORARIO_GENERALE!P19</f>
        <v>0</v>
      </c>
      <c r="AG5" s="33" t="e">
        <f t="shared" ref="AG5:AH5" si="14">#REF!</f>
        <v>#REF!</v>
      </c>
      <c r="AH5" s="33" t="e">
        <f t="shared" si="14"/>
        <v>#REF!</v>
      </c>
      <c r="AI5" s="33" t="str">
        <f>ORARIO_GENERALE!P58</f>
        <v>RA0A</v>
      </c>
      <c r="AJ5" s="8"/>
      <c r="AK5" s="33" t="s">
        <v>115</v>
      </c>
      <c r="AL5" s="33" t="e">
        <f>#REF!</f>
        <v>#REF!</v>
      </c>
      <c r="AM5" s="33">
        <f>ORARIO_GENERALE!G19</f>
        <v>0</v>
      </c>
      <c r="AN5" s="33" t="str">
        <f>ORARIO_GENERALE!G32</f>
        <v>RPPA</v>
      </c>
      <c r="AO5" s="33" t="str">
        <f>ORARIO_GENERALE!G45</f>
        <v>RPPB</v>
      </c>
      <c r="AP5" s="33" t="str">
        <f>ORARIO_GENERALE!G58</f>
        <v>D/A</v>
      </c>
      <c r="AQ5" s="8"/>
      <c r="AR5" s="33" t="s">
        <v>115</v>
      </c>
      <c r="AS5" s="33" t="str">
        <f>ORARIO_GENERALE!H6</f>
        <v>B1</v>
      </c>
      <c r="AT5" s="33">
        <f>ORARIO_GENERALE!H19</f>
        <v>0</v>
      </c>
      <c r="AU5" s="33" t="e">
        <f>#REF!</f>
        <v>#REF!</v>
      </c>
      <c r="AV5" s="33">
        <f>ORARIO_GENERALE!H45</f>
        <v>0</v>
      </c>
      <c r="AW5" s="33">
        <f>ORARIO_GENERALE!H22</f>
        <v>0</v>
      </c>
      <c r="AX5" s="8"/>
      <c r="AY5" s="33" t="s">
        <v>115</v>
      </c>
      <c r="AZ5" s="33">
        <f>ORARIO_GENERALE!I6</f>
        <v>0</v>
      </c>
      <c r="BA5" s="33" t="str">
        <f>ORARIO_GENERALE!I19</f>
        <v>RPPB</v>
      </c>
      <c r="BB5" s="33">
        <f>ORARIO_GENERALE!I32</f>
        <v>0</v>
      </c>
      <c r="BC5" s="33">
        <f>ORARIO_GENERALE!I45</f>
        <v>0</v>
      </c>
      <c r="BD5" s="33" t="str">
        <f>ORARIO_GENERALE!I58</f>
        <v>RPPA</v>
      </c>
      <c r="BE5" s="8"/>
      <c r="BF5" s="33" t="s">
        <v>115</v>
      </c>
      <c r="BG5" s="33" t="e">
        <f t="shared" si="7"/>
        <v>#REF!</v>
      </c>
      <c r="BH5" s="33" t="str">
        <f>ORARIO_GENERALE!M19</f>
        <v>RA2A</v>
      </c>
      <c r="BI5" s="33" t="str">
        <f>ORARIO_GENERALE!K34</f>
        <v>RA2B</v>
      </c>
      <c r="BJ5" s="33" t="e">
        <f t="shared" si="8"/>
        <v>#REF!</v>
      </c>
      <c r="BK5" s="33" t="str">
        <f>ORARIO_GENERALE!K59</f>
        <v>C</v>
      </c>
      <c r="BL5" s="8"/>
      <c r="BM5" s="33" t="s">
        <v>115</v>
      </c>
      <c r="BN5" s="33" t="e">
        <f t="shared" ref="BN5:BR5" si="15">#REF!</f>
        <v>#REF!</v>
      </c>
      <c r="BO5" s="33" t="e">
        <f t="shared" si="15"/>
        <v>#REF!</v>
      </c>
      <c r="BP5" s="33" t="e">
        <f t="shared" si="15"/>
        <v>#REF!</v>
      </c>
      <c r="BQ5" s="33" t="e">
        <f t="shared" si="15"/>
        <v>#REF!</v>
      </c>
      <c r="BR5" s="33" t="e">
        <f t="shared" si="15"/>
        <v>#REF!</v>
      </c>
      <c r="BS5" s="8"/>
      <c r="BT5" s="33" t="s">
        <v>115</v>
      </c>
      <c r="BU5" s="33" t="e">
        <f t="shared" ref="BU5:BY5" si="16">#REF!</f>
        <v>#REF!</v>
      </c>
      <c r="BV5" s="33" t="e">
        <f t="shared" si="16"/>
        <v>#REF!</v>
      </c>
      <c r="BW5" s="33" t="e">
        <f t="shared" si="16"/>
        <v>#REF!</v>
      </c>
      <c r="BX5" s="33" t="e">
        <f t="shared" si="16"/>
        <v>#REF!</v>
      </c>
      <c r="BY5" s="33" t="e">
        <f t="shared" si="16"/>
        <v>#REF!</v>
      </c>
      <c r="BZ5" s="8"/>
      <c r="CA5" s="33" t="s">
        <v>115</v>
      </c>
      <c r="CB5" s="33" t="e">
        <f t="shared" ref="CB5:CF5" si="17">#REF!</f>
        <v>#REF!</v>
      </c>
      <c r="CC5" s="33" t="e">
        <f t="shared" si="17"/>
        <v>#REF!</v>
      </c>
      <c r="CD5" s="33" t="e">
        <f t="shared" si="17"/>
        <v>#REF!</v>
      </c>
      <c r="CE5" s="33" t="e">
        <f t="shared" si="17"/>
        <v>#REF!</v>
      </c>
      <c r="CF5" s="33" t="e">
        <f t="shared" si="17"/>
        <v>#REF!</v>
      </c>
      <c r="CG5" s="8"/>
      <c r="CH5" s="33" t="s">
        <v>115</v>
      </c>
      <c r="CI5" s="33" t="e">
        <f t="shared" ref="CI5:CM5" si="18">#REF!</f>
        <v>#REF!</v>
      </c>
      <c r="CJ5" s="33" t="e">
        <f t="shared" si="18"/>
        <v>#REF!</v>
      </c>
      <c r="CK5" s="33" t="e">
        <f t="shared" si="18"/>
        <v>#REF!</v>
      </c>
      <c r="CL5" s="33" t="e">
        <f t="shared" si="18"/>
        <v>#REF!</v>
      </c>
      <c r="CM5" s="33" t="e">
        <f t="shared" si="18"/>
        <v>#REF!</v>
      </c>
      <c r="CN5" s="8"/>
      <c r="CO5" s="8"/>
      <c r="CP5" s="8"/>
      <c r="CQ5" s="8"/>
      <c r="CR5" s="8"/>
      <c r="CS5" s="8"/>
      <c r="CT5" s="8"/>
      <c r="CU5" s="8"/>
    </row>
    <row r="6" spans="1:99" ht="15.75" customHeight="1" x14ac:dyDescent="0.25">
      <c r="A6" s="8"/>
      <c r="B6" s="33" t="s">
        <v>122</v>
      </c>
      <c r="C6" s="33" t="str">
        <f>ORARIO_GENERALE!D7</f>
        <v>RPPA</v>
      </c>
      <c r="D6" s="33">
        <f>ORARIO_GENERALE!D20</f>
        <v>0</v>
      </c>
      <c r="E6" s="33" t="e">
        <f t="shared" ref="E6:E7" si="19">#REF!</f>
        <v>#REF!</v>
      </c>
      <c r="F6" s="33" t="str">
        <f>ORARIO_GENERALE!D46</f>
        <v>RPPB</v>
      </c>
      <c r="G6" s="33" t="str">
        <f>ORARIO_GENERALE!D59</f>
        <v>C</v>
      </c>
      <c r="H6" s="8"/>
      <c r="I6" s="33" t="s">
        <v>122</v>
      </c>
      <c r="J6" s="33" t="str">
        <f>ORARIO_GENERALE!E7</f>
        <v>RPPB</v>
      </c>
      <c r="K6" s="33">
        <f>ORARIO_GENERALE!E20</f>
        <v>0</v>
      </c>
      <c r="L6" s="33">
        <f>ORARIO_GENERALE!E33</f>
        <v>0</v>
      </c>
      <c r="M6" s="33">
        <f>ORARIO_GENERALE!E46</f>
        <v>0</v>
      </c>
      <c r="N6" s="33" t="str">
        <f>ORARIO_GENERALE!E59</f>
        <v>C</v>
      </c>
      <c r="O6" s="8"/>
      <c r="P6" s="33" t="s">
        <v>122</v>
      </c>
      <c r="Q6" s="33">
        <f>ORARIO_GENERALE!L7</f>
        <v>0</v>
      </c>
      <c r="R6" s="33" t="str">
        <f>ORARIO_GENERALE!L20</f>
        <v>D/A</v>
      </c>
      <c r="S6" s="33" t="e">
        <f t="shared" ref="S6:T6" si="20">#REF!</f>
        <v>#REF!</v>
      </c>
      <c r="T6" s="33" t="e">
        <f t="shared" si="20"/>
        <v>#REF!</v>
      </c>
      <c r="U6" s="33" t="str">
        <f>ORARIO_GENERALE!L59</f>
        <v>C</v>
      </c>
      <c r="V6" s="8"/>
      <c r="W6" s="33" t="s">
        <v>122</v>
      </c>
      <c r="X6" s="33">
        <f>ORARIO_GENERALE!F7</f>
        <v>0</v>
      </c>
      <c r="Y6" s="33" t="str">
        <f>ORARIO_GENERALE!F20</f>
        <v>RPPB</v>
      </c>
      <c r="Z6" s="33" t="e">
        <f>#REF!</f>
        <v>#REF!</v>
      </c>
      <c r="AA6" s="33">
        <f>ORARIO_GENERALE!F46</f>
        <v>0</v>
      </c>
      <c r="AB6" s="33" t="str">
        <f>ORARIO_GENERALE!F59</f>
        <v>C</v>
      </c>
      <c r="AC6" s="8"/>
      <c r="AD6" s="33" t="s">
        <v>122</v>
      </c>
      <c r="AE6" s="33" t="e">
        <f>#REF!</f>
        <v>#REF!</v>
      </c>
      <c r="AF6" s="33">
        <f>ORARIO_GENERALE!P20</f>
        <v>0</v>
      </c>
      <c r="AG6" s="33" t="e">
        <f t="shared" ref="AG6:AH6" si="21">#REF!</f>
        <v>#REF!</v>
      </c>
      <c r="AH6" s="33" t="e">
        <f t="shared" si="21"/>
        <v>#REF!</v>
      </c>
      <c r="AI6" s="33" t="str">
        <f>ORARIO_GENERALE!P59</f>
        <v>C</v>
      </c>
      <c r="AJ6" s="8"/>
      <c r="AK6" s="33" t="s">
        <v>122</v>
      </c>
      <c r="AL6" s="33">
        <f>ORARIO_GENERALE!G7</f>
        <v>0</v>
      </c>
      <c r="AM6" s="33">
        <f>ORARIO_GENERALE!G20</f>
        <v>0</v>
      </c>
      <c r="AN6" s="33" t="str">
        <f>ORARIO_GENERALE!G33</f>
        <v>RPPA</v>
      </c>
      <c r="AO6" s="33" t="str">
        <f>ORARIO_GENERALE!G46</f>
        <v>D/A</v>
      </c>
      <c r="AP6" s="33" t="str">
        <f>ORARIO_GENERALE!G59</f>
        <v>C</v>
      </c>
      <c r="AQ6" s="8"/>
      <c r="AR6" s="33" t="s">
        <v>122</v>
      </c>
      <c r="AS6" s="33" t="str">
        <f>ORARIO_GENERALE!H7</f>
        <v>POT</v>
      </c>
      <c r="AT6" s="33">
        <f>ORARIO_GENERALE!H20</f>
        <v>0</v>
      </c>
      <c r="AU6" s="33" t="str">
        <f>ORARIO_GENERALE!H32</f>
        <v>B1</v>
      </c>
      <c r="AV6" s="33" t="str">
        <f>ORARIO_GENERALE!H46</f>
        <v>POT</v>
      </c>
      <c r="AW6" s="33" t="str">
        <f>ORARIO_GENERALE!H59</f>
        <v>C</v>
      </c>
      <c r="AX6" s="8"/>
      <c r="AY6" s="33" t="s">
        <v>122</v>
      </c>
      <c r="AZ6" s="33">
        <f>ORARIO_GENERALE!I7</f>
        <v>0</v>
      </c>
      <c r="BA6" s="33" t="str">
        <f>ORARIO_GENERALE!I20</f>
        <v>RPPA</v>
      </c>
      <c r="BB6" s="33">
        <f>ORARIO_GENERALE!I33</f>
        <v>0</v>
      </c>
      <c r="BC6" s="33">
        <f>ORARIO_GENERALE!I46</f>
        <v>0</v>
      </c>
      <c r="BD6" s="33" t="str">
        <f>ORARIO_GENERALE!I59</f>
        <v>C</v>
      </c>
      <c r="BE6" s="8"/>
      <c r="BF6" s="33" t="s">
        <v>122</v>
      </c>
      <c r="BG6" s="33" t="str">
        <f>ORARIO_GENERALE!K7</f>
        <v>RA1A</v>
      </c>
      <c r="BH6" s="33">
        <f>ORARIO_GENERALE!K20</f>
        <v>0</v>
      </c>
      <c r="BI6" s="33" t="e">
        <f t="shared" ref="BI6:BJ6" si="22">#REF!</f>
        <v>#REF!</v>
      </c>
      <c r="BJ6" s="33" t="e">
        <f t="shared" si="22"/>
        <v>#REF!</v>
      </c>
      <c r="BK6" s="33" t="str">
        <f>ORARIO_GENERALE!K60</f>
        <v>C</v>
      </c>
      <c r="BL6" s="8"/>
      <c r="BM6" s="33" t="s">
        <v>122</v>
      </c>
      <c r="BN6" s="33" t="e">
        <f t="shared" ref="BN6:BR6" si="23">#REF!</f>
        <v>#REF!</v>
      </c>
      <c r="BO6" s="33" t="e">
        <f t="shared" si="23"/>
        <v>#REF!</v>
      </c>
      <c r="BP6" s="33" t="e">
        <f t="shared" si="23"/>
        <v>#REF!</v>
      </c>
      <c r="BQ6" s="33" t="e">
        <f t="shared" si="23"/>
        <v>#REF!</v>
      </c>
      <c r="BR6" s="33" t="e">
        <f t="shared" si="23"/>
        <v>#REF!</v>
      </c>
      <c r="BS6" s="8"/>
      <c r="BT6" s="33" t="s">
        <v>122</v>
      </c>
      <c r="BU6" s="33" t="e">
        <f t="shared" ref="BU6:BY6" si="24">#REF!</f>
        <v>#REF!</v>
      </c>
      <c r="BV6" s="33" t="e">
        <f t="shared" si="24"/>
        <v>#REF!</v>
      </c>
      <c r="BW6" s="33" t="e">
        <f t="shared" si="24"/>
        <v>#REF!</v>
      </c>
      <c r="BX6" s="33" t="e">
        <f t="shared" si="24"/>
        <v>#REF!</v>
      </c>
      <c r="BY6" s="33" t="e">
        <f t="shared" si="24"/>
        <v>#REF!</v>
      </c>
      <c r="BZ6" s="8"/>
      <c r="CA6" s="33" t="s">
        <v>122</v>
      </c>
      <c r="CB6" s="33" t="e">
        <f t="shared" ref="CB6:CF6" si="25">#REF!</f>
        <v>#REF!</v>
      </c>
      <c r="CC6" s="33" t="e">
        <f t="shared" si="25"/>
        <v>#REF!</v>
      </c>
      <c r="CD6" s="33" t="e">
        <f t="shared" si="25"/>
        <v>#REF!</v>
      </c>
      <c r="CE6" s="33" t="e">
        <f t="shared" si="25"/>
        <v>#REF!</v>
      </c>
      <c r="CF6" s="33" t="e">
        <f t="shared" si="25"/>
        <v>#REF!</v>
      </c>
      <c r="CG6" s="8"/>
      <c r="CH6" s="33" t="s">
        <v>122</v>
      </c>
      <c r="CI6" s="33" t="e">
        <f t="shared" ref="CI6:CM6" si="26">#REF!</f>
        <v>#REF!</v>
      </c>
      <c r="CJ6" s="33" t="e">
        <f t="shared" si="26"/>
        <v>#REF!</v>
      </c>
      <c r="CK6" s="33" t="e">
        <f t="shared" si="26"/>
        <v>#REF!</v>
      </c>
      <c r="CL6" s="33" t="e">
        <f t="shared" si="26"/>
        <v>#REF!</v>
      </c>
      <c r="CM6" s="33" t="e">
        <f t="shared" si="26"/>
        <v>#REF!</v>
      </c>
      <c r="CN6" s="8"/>
      <c r="CO6" s="8"/>
      <c r="CP6" s="8"/>
      <c r="CQ6" s="8"/>
      <c r="CR6" s="8"/>
      <c r="CS6" s="8"/>
      <c r="CT6" s="8"/>
      <c r="CU6" s="8"/>
    </row>
    <row r="7" spans="1:99" ht="15.75" customHeight="1" x14ac:dyDescent="0.25">
      <c r="A7" s="8"/>
      <c r="B7" s="33" t="s">
        <v>126</v>
      </c>
      <c r="C7" s="33">
        <f>ORARIO_GENERALE!D8</f>
        <v>0</v>
      </c>
      <c r="D7" s="33">
        <f>ORARIO_GENERALE!D21</f>
        <v>0</v>
      </c>
      <c r="E7" s="33" t="e">
        <f t="shared" si="19"/>
        <v>#REF!</v>
      </c>
      <c r="F7" s="33">
        <f>ORARIO_GENERALE!D47</f>
        <v>0</v>
      </c>
      <c r="G7" s="33" t="str">
        <f>ORARIO_GENERALE!D60</f>
        <v>C</v>
      </c>
      <c r="H7" s="8"/>
      <c r="I7" s="33" t="s">
        <v>126</v>
      </c>
      <c r="J7" s="33" t="str">
        <f>ORARIO_GENERALE!E8</f>
        <v>RPPA</v>
      </c>
      <c r="K7" s="33" t="e">
        <f>#REF!</f>
        <v>#REF!</v>
      </c>
      <c r="L7" s="33">
        <f>ORARIO_GENERALE!E34</f>
        <v>0</v>
      </c>
      <c r="M7" s="33">
        <f>ORARIO_GENERALE!E47</f>
        <v>0</v>
      </c>
      <c r="N7" s="33" t="str">
        <f>ORARIO_GENERALE!E60</f>
        <v>C</v>
      </c>
      <c r="O7" s="8"/>
      <c r="P7" s="33" t="s">
        <v>126</v>
      </c>
      <c r="Q7" s="33">
        <f>ORARIO_GENERALE!L8</f>
        <v>0</v>
      </c>
      <c r="R7" s="33" t="str">
        <f>ORARIO_GENERALE!L21</f>
        <v>P</v>
      </c>
      <c r="S7" s="33">
        <f>ORARIO_GENERALE!L34</f>
        <v>0</v>
      </c>
      <c r="T7" s="33" t="e">
        <f t="shared" ref="T7:T10" si="27">#REF!</f>
        <v>#REF!</v>
      </c>
      <c r="U7" s="33" t="str">
        <f>ORARIO_GENERALE!L60</f>
        <v>C</v>
      </c>
      <c r="V7" s="8"/>
      <c r="W7" s="33" t="s">
        <v>126</v>
      </c>
      <c r="X7" s="33">
        <f>ORARIO_GENERALE!F8</f>
        <v>0</v>
      </c>
      <c r="Y7" s="33" t="str">
        <f>ORARIO_GENERALE!F21</f>
        <v>RPPB</v>
      </c>
      <c r="Z7" s="33">
        <f>ORARIO_GENERALE!F34</f>
        <v>0</v>
      </c>
      <c r="AA7" s="33">
        <f>ORARIO_GENERALE!F47</f>
        <v>0</v>
      </c>
      <c r="AB7" s="33" t="str">
        <f>ORARIO_GENERALE!F60</f>
        <v>C</v>
      </c>
      <c r="AC7" s="8"/>
      <c r="AD7" s="33" t="s">
        <v>126</v>
      </c>
      <c r="AE7" s="33" t="str">
        <f>ORARIO_GENERALE!P57</f>
        <v>RA0A</v>
      </c>
      <c r="AF7" s="33">
        <f>ORARIO_GENERALE!P21</f>
        <v>0</v>
      </c>
      <c r="AG7" s="33">
        <f>ORARIO_GENERALE!P34</f>
        <v>0</v>
      </c>
      <c r="AH7" s="33">
        <f>ORARIO_GENERALE!M44</f>
        <v>0</v>
      </c>
      <c r="AI7" s="33" t="str">
        <f>ORARIO_GENERALE!P60</f>
        <v>p</v>
      </c>
      <c r="AJ7" s="8"/>
      <c r="AK7" s="33" t="s">
        <v>126</v>
      </c>
      <c r="AL7" s="33" t="e">
        <f>#REF!</f>
        <v>#REF!</v>
      </c>
      <c r="AM7" s="33">
        <f>ORARIO_GENERALE!G21</f>
        <v>0</v>
      </c>
      <c r="AN7" s="33">
        <f>ORARIO_GENERALE!G34</f>
        <v>0</v>
      </c>
      <c r="AO7" s="33">
        <f>ORARIO_GENERALE!G47</f>
        <v>0</v>
      </c>
      <c r="AP7" s="33" t="str">
        <f>ORARIO_GENERALE!G60</f>
        <v>C</v>
      </c>
      <c r="AQ7" s="8"/>
      <c r="AR7" s="33" t="s">
        <v>126</v>
      </c>
      <c r="AS7" s="33">
        <f>ORARIO_GENERALE!H14</f>
        <v>0</v>
      </c>
      <c r="AT7" s="33">
        <f>ORARIO_GENERALE!H21</f>
        <v>0</v>
      </c>
      <c r="AU7" s="33">
        <f>ORARIO_GENERALE!H34</f>
        <v>0</v>
      </c>
      <c r="AV7" s="33" t="str">
        <f>ORARIO_GENERALE!H47</f>
        <v>POT</v>
      </c>
      <c r="AW7" s="33" t="str">
        <f>ORARIO_GENERALE!H60</f>
        <v>C</v>
      </c>
      <c r="AX7" s="8"/>
      <c r="AY7" s="33" t="s">
        <v>126</v>
      </c>
      <c r="AZ7" s="33">
        <f>ORARIO_GENERALE!I8</f>
        <v>0</v>
      </c>
      <c r="BA7" s="33">
        <f>ORARIO_GENERALE!I21</f>
        <v>0</v>
      </c>
      <c r="BB7" s="33">
        <f>ORARIO_GENERALE!I35</f>
        <v>0</v>
      </c>
      <c r="BC7" s="33">
        <f>ORARIO_GENERALE!I47</f>
        <v>0</v>
      </c>
      <c r="BD7" s="33" t="str">
        <f>ORARIO_GENERALE!I60</f>
        <v>C</v>
      </c>
      <c r="BE7" s="8"/>
      <c r="BF7" s="33" t="s">
        <v>126</v>
      </c>
      <c r="BG7" s="33">
        <f>ORARIO_GENERALE!K21</f>
        <v>0</v>
      </c>
      <c r="BH7" s="33" t="e">
        <f t="shared" ref="BH7:BK7" si="28">#REF!</f>
        <v>#REF!</v>
      </c>
      <c r="BI7" s="33" t="e">
        <f t="shared" si="28"/>
        <v>#REF!</v>
      </c>
      <c r="BJ7" s="33" t="e">
        <f t="shared" si="28"/>
        <v>#REF!</v>
      </c>
      <c r="BK7" s="33" t="e">
        <f t="shared" si="28"/>
        <v>#REF!</v>
      </c>
      <c r="BL7" s="8"/>
      <c r="BM7" s="33" t="s">
        <v>126</v>
      </c>
      <c r="BN7" s="33" t="e">
        <f t="shared" ref="BN7:BR7" si="29">#REF!</f>
        <v>#REF!</v>
      </c>
      <c r="BO7" s="33" t="e">
        <f t="shared" si="29"/>
        <v>#REF!</v>
      </c>
      <c r="BP7" s="33" t="e">
        <f t="shared" si="29"/>
        <v>#REF!</v>
      </c>
      <c r="BQ7" s="33" t="e">
        <f t="shared" si="29"/>
        <v>#REF!</v>
      </c>
      <c r="BR7" s="33" t="e">
        <f t="shared" si="29"/>
        <v>#REF!</v>
      </c>
      <c r="BS7" s="8"/>
      <c r="BT7" s="33" t="s">
        <v>126</v>
      </c>
      <c r="BU7" s="33" t="e">
        <f t="shared" ref="BU7:BY7" si="30">#REF!</f>
        <v>#REF!</v>
      </c>
      <c r="BV7" s="33" t="e">
        <f t="shared" si="30"/>
        <v>#REF!</v>
      </c>
      <c r="BW7" s="33" t="e">
        <f t="shared" si="30"/>
        <v>#REF!</v>
      </c>
      <c r="BX7" s="33" t="e">
        <f t="shared" si="30"/>
        <v>#REF!</v>
      </c>
      <c r="BY7" s="33" t="e">
        <f t="shared" si="30"/>
        <v>#REF!</v>
      </c>
      <c r="BZ7" s="8"/>
      <c r="CA7" s="33" t="s">
        <v>126</v>
      </c>
      <c r="CB7" s="33" t="e">
        <f t="shared" ref="CB7:CF7" si="31">#REF!</f>
        <v>#REF!</v>
      </c>
      <c r="CC7" s="33" t="e">
        <f t="shared" si="31"/>
        <v>#REF!</v>
      </c>
      <c r="CD7" s="33" t="e">
        <f t="shared" si="31"/>
        <v>#REF!</v>
      </c>
      <c r="CE7" s="33" t="e">
        <f t="shared" si="31"/>
        <v>#REF!</v>
      </c>
      <c r="CF7" s="33" t="e">
        <f t="shared" si="31"/>
        <v>#REF!</v>
      </c>
      <c r="CG7" s="8"/>
      <c r="CH7" s="33" t="s">
        <v>126</v>
      </c>
      <c r="CI7" s="33" t="e">
        <f t="shared" ref="CI7:CM7" si="32">#REF!</f>
        <v>#REF!</v>
      </c>
      <c r="CJ7" s="33" t="e">
        <f t="shared" si="32"/>
        <v>#REF!</v>
      </c>
      <c r="CK7" s="33" t="e">
        <f t="shared" si="32"/>
        <v>#REF!</v>
      </c>
      <c r="CL7" s="33" t="e">
        <f t="shared" si="32"/>
        <v>#REF!</v>
      </c>
      <c r="CM7" s="33" t="e">
        <f t="shared" si="32"/>
        <v>#REF!</v>
      </c>
      <c r="CN7" s="8"/>
      <c r="CO7" s="8"/>
      <c r="CP7" s="8"/>
      <c r="CQ7" s="8"/>
      <c r="CR7" s="8"/>
      <c r="CS7" s="8"/>
      <c r="CT7" s="8"/>
      <c r="CU7" s="8"/>
    </row>
    <row r="8" spans="1:99" ht="15.75" customHeight="1" x14ac:dyDescent="0.25">
      <c r="A8" s="8"/>
      <c r="B8" s="33" t="s">
        <v>129</v>
      </c>
      <c r="C8" s="33">
        <f>ORARIO_GENERALE!D9</f>
        <v>0</v>
      </c>
      <c r="D8" s="33">
        <f>ORARIO_GENERALE!D22</f>
        <v>0</v>
      </c>
      <c r="E8" s="33">
        <f>ORARIO_GENERALE!D34</f>
        <v>0</v>
      </c>
      <c r="F8" s="33">
        <f>ORARIO_GENERALE!D48</f>
        <v>0</v>
      </c>
      <c r="G8" s="33">
        <f>ORARIO_GENERALE!D61</f>
        <v>0</v>
      </c>
      <c r="H8" s="8"/>
      <c r="I8" s="33" t="s">
        <v>129</v>
      </c>
      <c r="J8" s="33">
        <f>ORARIO_GENERALE!E9</f>
        <v>0</v>
      </c>
      <c r="K8" s="33">
        <f>ORARIO_GENERALE!E21</f>
        <v>0</v>
      </c>
      <c r="L8" s="33">
        <f>ORARIO_GENERALE!E35</f>
        <v>0</v>
      </c>
      <c r="M8" s="33">
        <f>ORARIO_GENERALE!E48</f>
        <v>0</v>
      </c>
      <c r="N8" s="33">
        <f>ORARIO_GENERALE!E61</f>
        <v>0</v>
      </c>
      <c r="O8" s="8"/>
      <c r="P8" s="33" t="s">
        <v>129</v>
      </c>
      <c r="Q8" s="33" t="e">
        <f t="shared" ref="Q8:Q9" si="33">#REF!</f>
        <v>#REF!</v>
      </c>
      <c r="R8" s="33">
        <f>ORARIO_GENERALE!L22</f>
        <v>0</v>
      </c>
      <c r="S8" s="33">
        <f>ORARIO_GENERALE!L35</f>
        <v>0</v>
      </c>
      <c r="T8" s="33" t="e">
        <f t="shared" si="27"/>
        <v>#REF!</v>
      </c>
      <c r="U8" s="33">
        <f>ORARIO_GENERALE!L61</f>
        <v>0</v>
      </c>
      <c r="V8" s="8"/>
      <c r="W8" s="33" t="s">
        <v>129</v>
      </c>
      <c r="X8" s="33">
        <f>ORARIO_GENERALE!F9</f>
        <v>0</v>
      </c>
      <c r="Y8" s="33">
        <f>ORARIO_GENERALE!F22</f>
        <v>0</v>
      </c>
      <c r="Z8" s="33">
        <f>ORARIO_GENERALE!F35</f>
        <v>0</v>
      </c>
      <c r="AA8" s="33">
        <f>ORARIO_GENERALE!F48</f>
        <v>0</v>
      </c>
      <c r="AB8" s="33">
        <f>ORARIO_GENERALE!F61</f>
        <v>0</v>
      </c>
      <c r="AC8" s="8"/>
      <c r="AD8" s="33" t="s">
        <v>129</v>
      </c>
      <c r="AE8" s="33" t="e">
        <f>#REF!</f>
        <v>#REF!</v>
      </c>
      <c r="AF8" s="33">
        <f>ORARIO_GENERALE!P22</f>
        <v>0</v>
      </c>
      <c r="AG8" s="33">
        <f>ORARIO_GENERALE!P35</f>
        <v>0</v>
      </c>
      <c r="AH8" s="33" t="str">
        <f>ORARIO_GENERALE!M46</f>
        <v>RA2B</v>
      </c>
      <c r="AI8" s="33">
        <f>ORARIO_GENERALE!P61</f>
        <v>0</v>
      </c>
      <c r="AJ8" s="8"/>
      <c r="AK8" s="33" t="s">
        <v>129</v>
      </c>
      <c r="AL8" s="33">
        <f>ORARIO_GENERALE!G6</f>
        <v>0</v>
      </c>
      <c r="AM8" s="33">
        <f>ORARIO_GENERALE!G22</f>
        <v>0</v>
      </c>
      <c r="AN8" s="33">
        <f>ORARIO_GENERALE!G35</f>
        <v>0</v>
      </c>
      <c r="AO8" s="33">
        <f>ORARIO_GENERALE!G48</f>
        <v>0</v>
      </c>
      <c r="AP8" s="33">
        <f>ORARIO_GENERALE!G61</f>
        <v>0</v>
      </c>
      <c r="AQ8" s="8"/>
      <c r="AR8" s="33" t="s">
        <v>129</v>
      </c>
      <c r="AS8" s="33">
        <f>ORARIO_GENERALE!H15</f>
        <v>0</v>
      </c>
      <c r="AT8" s="33" t="e">
        <f t="shared" ref="AT8:AU8" si="34">#REF!</f>
        <v>#REF!</v>
      </c>
      <c r="AU8" s="33" t="e">
        <f t="shared" si="34"/>
        <v>#REF!</v>
      </c>
      <c r="AV8" s="33" t="str">
        <f>ORARIO_GENERALE!H48</f>
        <v>POT</v>
      </c>
      <c r="AW8" s="33">
        <f>ORARIO_GENERALE!H61</f>
        <v>0</v>
      </c>
      <c r="AX8" s="8"/>
      <c r="AY8" s="33" t="s">
        <v>129</v>
      </c>
      <c r="AZ8" s="33">
        <f>ORARIO_GENERALE!I9</f>
        <v>0</v>
      </c>
      <c r="BA8" s="33">
        <f>ORARIO_GENERALE!I22</f>
        <v>0</v>
      </c>
      <c r="BB8" s="33" t="e">
        <f>#REF!</f>
        <v>#REF!</v>
      </c>
      <c r="BC8" s="33">
        <f>ORARIO_GENERALE!I48</f>
        <v>0</v>
      </c>
      <c r="BD8" s="33">
        <f>ORARIO_GENERALE!I61</f>
        <v>0</v>
      </c>
      <c r="BE8" s="8"/>
      <c r="BF8" s="33" t="s">
        <v>129</v>
      </c>
      <c r="BG8" s="33" t="e">
        <f>#REF!</f>
        <v>#REF!</v>
      </c>
      <c r="BH8" s="33">
        <f>ORARIO_GENERALE!K22</f>
        <v>0</v>
      </c>
      <c r="BI8" s="33">
        <f>ORARIO_GENERALE!K35</f>
        <v>0</v>
      </c>
      <c r="BJ8" s="33" t="e">
        <f>#REF!</f>
        <v>#REF!</v>
      </c>
      <c r="BK8" s="33">
        <f>ORARIO_GENERALE!K61</f>
        <v>0</v>
      </c>
      <c r="BL8" s="8"/>
      <c r="BM8" s="33" t="s">
        <v>129</v>
      </c>
      <c r="BN8" s="33" t="e">
        <f t="shared" ref="BN8:BR8" si="35">#REF!</f>
        <v>#REF!</v>
      </c>
      <c r="BO8" s="33" t="e">
        <f t="shared" si="35"/>
        <v>#REF!</v>
      </c>
      <c r="BP8" s="33" t="e">
        <f t="shared" si="35"/>
        <v>#REF!</v>
      </c>
      <c r="BQ8" s="33" t="e">
        <f t="shared" si="35"/>
        <v>#REF!</v>
      </c>
      <c r="BR8" s="33" t="e">
        <f t="shared" si="35"/>
        <v>#REF!</v>
      </c>
      <c r="BS8" s="8"/>
      <c r="BT8" s="33" t="s">
        <v>129</v>
      </c>
      <c r="BU8" s="33" t="e">
        <f t="shared" ref="BU8:BY8" si="36">#REF!</f>
        <v>#REF!</v>
      </c>
      <c r="BV8" s="33" t="e">
        <f t="shared" si="36"/>
        <v>#REF!</v>
      </c>
      <c r="BW8" s="33" t="e">
        <f t="shared" si="36"/>
        <v>#REF!</v>
      </c>
      <c r="BX8" s="33" t="e">
        <f t="shared" si="36"/>
        <v>#REF!</v>
      </c>
      <c r="BY8" s="33" t="e">
        <f t="shared" si="36"/>
        <v>#REF!</v>
      </c>
      <c r="BZ8" s="8"/>
      <c r="CA8" s="33" t="s">
        <v>129</v>
      </c>
      <c r="CB8" s="33" t="e">
        <f t="shared" ref="CB8:CF8" si="37">#REF!</f>
        <v>#REF!</v>
      </c>
      <c r="CC8" s="33" t="e">
        <f t="shared" si="37"/>
        <v>#REF!</v>
      </c>
      <c r="CD8" s="33" t="e">
        <f t="shared" si="37"/>
        <v>#REF!</v>
      </c>
      <c r="CE8" s="33" t="e">
        <f t="shared" si="37"/>
        <v>#REF!</v>
      </c>
      <c r="CF8" s="33" t="e">
        <f t="shared" si="37"/>
        <v>#REF!</v>
      </c>
      <c r="CG8" s="8"/>
      <c r="CH8" s="33" t="s">
        <v>129</v>
      </c>
      <c r="CI8" s="33" t="e">
        <f t="shared" ref="CI8:CM8" si="38">#REF!</f>
        <v>#REF!</v>
      </c>
      <c r="CJ8" s="33" t="e">
        <f t="shared" si="38"/>
        <v>#REF!</v>
      </c>
      <c r="CK8" s="33" t="e">
        <f t="shared" si="38"/>
        <v>#REF!</v>
      </c>
      <c r="CL8" s="33" t="e">
        <f t="shared" si="38"/>
        <v>#REF!</v>
      </c>
      <c r="CM8" s="33" t="e">
        <f t="shared" si="38"/>
        <v>#REF!</v>
      </c>
      <c r="CN8" s="8"/>
      <c r="CO8" s="8"/>
      <c r="CP8" s="8"/>
      <c r="CQ8" s="8"/>
      <c r="CR8" s="8"/>
      <c r="CS8" s="8"/>
      <c r="CT8" s="8"/>
      <c r="CU8" s="8"/>
    </row>
    <row r="9" spans="1:99" ht="15.75" customHeight="1" x14ac:dyDescent="0.25">
      <c r="A9" s="8"/>
      <c r="B9" s="33" t="s">
        <v>50</v>
      </c>
      <c r="C9" s="33">
        <f>ORARIO_GENERALE!D10</f>
        <v>0</v>
      </c>
      <c r="D9" s="33">
        <f>ORARIO_GENERALE!D23</f>
        <v>0</v>
      </c>
      <c r="E9" s="33">
        <f>ORARIO_GENERALE!D35</f>
        <v>0</v>
      </c>
      <c r="F9" s="33">
        <f>ORARIO_GENERALE!D49</f>
        <v>0</v>
      </c>
      <c r="G9" s="33">
        <f>ORARIO_GENERALE!D64</f>
        <v>0</v>
      </c>
      <c r="H9" s="8"/>
      <c r="I9" s="33" t="s">
        <v>50</v>
      </c>
      <c r="J9" s="33">
        <f>ORARIO_GENERALE!E10</f>
        <v>0</v>
      </c>
      <c r="K9" s="33">
        <f>ORARIO_GENERALE!E22</f>
        <v>0</v>
      </c>
      <c r="L9" s="33" t="str">
        <f>ORARIO_GENERALE!E36</f>
        <v>RPPD</v>
      </c>
      <c r="M9" s="33">
        <f>ORARIO_GENERALE!E49</f>
        <v>0</v>
      </c>
      <c r="N9" s="33">
        <f>ORARIO_GENERALE!E64</f>
        <v>0</v>
      </c>
      <c r="O9" s="8"/>
      <c r="P9" s="33" t="s">
        <v>50</v>
      </c>
      <c r="Q9" s="33" t="e">
        <f t="shared" si="33"/>
        <v>#REF!</v>
      </c>
      <c r="R9" s="33">
        <f>ORARIO_GENERALE!L23</f>
        <v>0</v>
      </c>
      <c r="S9" s="33">
        <f>ORARIO_GENERALE!L36</f>
        <v>0</v>
      </c>
      <c r="T9" s="33" t="e">
        <f t="shared" si="27"/>
        <v>#REF!</v>
      </c>
      <c r="U9" s="33">
        <f>ORARIO_GENERALE!L64</f>
        <v>0</v>
      </c>
      <c r="V9" s="8"/>
      <c r="W9" s="33" t="s">
        <v>50</v>
      </c>
      <c r="X9" s="33">
        <f>ORARIO_GENERALE!F10</f>
        <v>0</v>
      </c>
      <c r="Y9" s="33">
        <f>ORARIO_GENERALE!F23</f>
        <v>0</v>
      </c>
      <c r="Z9" s="33">
        <f>ORARIO_GENERALE!F36</f>
        <v>0</v>
      </c>
      <c r="AA9" s="33" t="str">
        <f>ORARIO_GENERALE!F49</f>
        <v>RPPD</v>
      </c>
      <c r="AB9" s="33">
        <f>ORARIO_GENERALE!F64</f>
        <v>0</v>
      </c>
      <c r="AC9" s="8"/>
      <c r="AD9" s="33" t="s">
        <v>50</v>
      </c>
      <c r="AE9" s="33">
        <f>ORARIO_GENERALE!P5</f>
        <v>0</v>
      </c>
      <c r="AF9" s="33">
        <f>ORARIO_GENERALE!P23</f>
        <v>0</v>
      </c>
      <c r="AG9" s="33">
        <f>ORARIO_GENERALE!M36</f>
        <v>0</v>
      </c>
      <c r="AH9" s="33" t="e">
        <f t="shared" ref="AH9:AH11" si="39">#REF!</f>
        <v>#REF!</v>
      </c>
      <c r="AI9" s="33">
        <f>ORARIO_GENERALE!P64</f>
        <v>0</v>
      </c>
      <c r="AJ9" s="8"/>
      <c r="AK9" s="33" t="s">
        <v>50</v>
      </c>
      <c r="AL9" s="33" t="str">
        <f>ORARIO_GENERALE!G10</f>
        <v>RPPD</v>
      </c>
      <c r="AM9" s="33" t="str">
        <f>ORARIO_GENERALE!G23</f>
        <v>RPPD</v>
      </c>
      <c r="AN9" s="33">
        <f>ORARIO_GENERALE!G36</f>
        <v>0</v>
      </c>
      <c r="AO9" s="33">
        <f>ORARIO_GENERALE!G49</f>
        <v>0</v>
      </c>
      <c r="AP9" s="33">
        <f>ORARIO_GENERALE!G64</f>
        <v>0</v>
      </c>
      <c r="AQ9" s="8"/>
      <c r="AR9" s="33" t="s">
        <v>50</v>
      </c>
      <c r="AS9" s="33" t="str">
        <f>ORARIO_GENERALE!H10</f>
        <v>D/A</v>
      </c>
      <c r="AT9" s="33">
        <f>ORARIO_GENERALE!H23</f>
        <v>0</v>
      </c>
      <c r="AU9" s="33">
        <f>ORARIO_GENERALE!H36</f>
        <v>0</v>
      </c>
      <c r="AV9" s="33">
        <f>ORARIO_GENERALE!H49</f>
        <v>0</v>
      </c>
      <c r="AW9" s="33">
        <f>ORARIO_GENERALE!H64</f>
        <v>0</v>
      </c>
      <c r="AX9" s="8"/>
      <c r="AY9" s="33" t="s">
        <v>50</v>
      </c>
      <c r="AZ9" s="33">
        <f>ORARIO_GENERALE!I10</f>
        <v>0</v>
      </c>
      <c r="BA9" s="33">
        <f>ORARIO_GENERALE!I23</f>
        <v>0</v>
      </c>
      <c r="BB9" s="33">
        <f>ORARIO_GENERALE!I36</f>
        <v>0</v>
      </c>
      <c r="BC9" s="33">
        <f>ORARIO_GENERALE!I49</f>
        <v>0</v>
      </c>
      <c r="BD9" s="33">
        <f>ORARIO_GENERALE!I64</f>
        <v>0</v>
      </c>
      <c r="BE9" s="8"/>
      <c r="BF9" s="33" t="s">
        <v>50</v>
      </c>
      <c r="BG9" s="33" t="str">
        <f>ORARIO_GENERALE!K10</f>
        <v>RA1C</v>
      </c>
      <c r="BH9" s="33" t="e">
        <f>#REF!</f>
        <v>#REF!</v>
      </c>
      <c r="BI9" s="33" t="str">
        <f>ORARIO_GENERALE!K36</f>
        <v>F</v>
      </c>
      <c r="BJ9" s="33" t="str">
        <f>ORARIO_GENERALE!K44</f>
        <v>RA2B</v>
      </c>
      <c r="BK9" s="33">
        <f>ORARIO_GENERALE!K64</f>
        <v>0</v>
      </c>
      <c r="BL9" s="8"/>
      <c r="BM9" s="33" t="s">
        <v>50</v>
      </c>
      <c r="BN9" s="33" t="e">
        <f t="shared" ref="BN9:BR9" si="40">#REF!</f>
        <v>#REF!</v>
      </c>
      <c r="BO9" s="33" t="e">
        <f t="shared" si="40"/>
        <v>#REF!</v>
      </c>
      <c r="BP9" s="33" t="e">
        <f t="shared" si="40"/>
        <v>#REF!</v>
      </c>
      <c r="BQ9" s="33" t="e">
        <f t="shared" si="40"/>
        <v>#REF!</v>
      </c>
      <c r="BR9" s="33" t="e">
        <f t="shared" si="40"/>
        <v>#REF!</v>
      </c>
      <c r="BS9" s="8"/>
      <c r="BT9" s="33" t="s">
        <v>50</v>
      </c>
      <c r="BU9" s="33" t="e">
        <f t="shared" ref="BU9:BY9" si="41">#REF!</f>
        <v>#REF!</v>
      </c>
      <c r="BV9" s="33" t="e">
        <f t="shared" si="41"/>
        <v>#REF!</v>
      </c>
      <c r="BW9" s="33" t="e">
        <f t="shared" si="41"/>
        <v>#REF!</v>
      </c>
      <c r="BX9" s="33" t="e">
        <f t="shared" si="41"/>
        <v>#REF!</v>
      </c>
      <c r="BY9" s="33" t="e">
        <f t="shared" si="41"/>
        <v>#REF!</v>
      </c>
      <c r="BZ9" s="8"/>
      <c r="CA9" s="33" t="s">
        <v>50</v>
      </c>
      <c r="CB9" s="33" t="e">
        <f t="shared" ref="CB9:CF9" si="42">#REF!</f>
        <v>#REF!</v>
      </c>
      <c r="CC9" s="33" t="e">
        <f t="shared" si="42"/>
        <v>#REF!</v>
      </c>
      <c r="CD9" s="33" t="e">
        <f t="shared" si="42"/>
        <v>#REF!</v>
      </c>
      <c r="CE9" s="33" t="e">
        <f t="shared" si="42"/>
        <v>#REF!</v>
      </c>
      <c r="CF9" s="33" t="e">
        <f t="shared" si="42"/>
        <v>#REF!</v>
      </c>
      <c r="CG9" s="8"/>
      <c r="CH9" s="33" t="s">
        <v>50</v>
      </c>
      <c r="CI9" s="33" t="e">
        <f t="shared" ref="CI9:CM9" si="43">#REF!</f>
        <v>#REF!</v>
      </c>
      <c r="CJ9" s="33" t="e">
        <f t="shared" si="43"/>
        <v>#REF!</v>
      </c>
      <c r="CK9" s="33" t="e">
        <f t="shared" si="43"/>
        <v>#REF!</v>
      </c>
      <c r="CL9" s="33" t="e">
        <f t="shared" si="43"/>
        <v>#REF!</v>
      </c>
      <c r="CM9" s="33" t="e">
        <f t="shared" si="43"/>
        <v>#REF!</v>
      </c>
      <c r="CN9" s="8"/>
      <c r="CO9" s="8"/>
      <c r="CP9" s="8"/>
      <c r="CQ9" s="8"/>
      <c r="CR9" s="8"/>
      <c r="CS9" s="8"/>
      <c r="CT9" s="8"/>
      <c r="CU9" s="8"/>
    </row>
    <row r="10" spans="1:99" ht="15.75" customHeight="1" x14ac:dyDescent="0.25">
      <c r="A10" s="8"/>
      <c r="B10" s="33" t="s">
        <v>53</v>
      </c>
      <c r="C10" s="33">
        <f>ORARIO_GENERALE!D11</f>
        <v>0</v>
      </c>
      <c r="D10" s="33" t="str">
        <f>ORARIO_GENERALE!D24</f>
        <v>RPPD</v>
      </c>
      <c r="E10" s="33">
        <f>ORARIO_GENERALE!D37</f>
        <v>0</v>
      </c>
      <c r="F10" s="33">
        <f>ORARIO_GENERALE!D12</f>
        <v>0</v>
      </c>
      <c r="G10" s="33">
        <f>ORARIO_GENERALE!D65</f>
        <v>0</v>
      </c>
      <c r="H10" s="8"/>
      <c r="I10" s="33" t="s">
        <v>53</v>
      </c>
      <c r="J10" s="33">
        <f>ORARIO_GENERALE!E11</f>
        <v>0</v>
      </c>
      <c r="K10" s="33">
        <f>ORARIO_GENERALE!E24</f>
        <v>0</v>
      </c>
      <c r="L10" s="33" t="str">
        <f>ORARIO_GENERALE!E37</f>
        <v>RPPD</v>
      </c>
      <c r="M10" s="33">
        <f>ORARIO_GENERALE!E50</f>
        <v>0</v>
      </c>
      <c r="N10" s="33">
        <f>ORARIO_GENERALE!E65</f>
        <v>0</v>
      </c>
      <c r="O10" s="8"/>
      <c r="P10" s="33" t="s">
        <v>53</v>
      </c>
      <c r="Q10" s="33" t="str">
        <f>ORARIO_GENERALE!L11</f>
        <v>RA0A</v>
      </c>
      <c r="R10" s="33">
        <f>ORARIO_GENERALE!L24</f>
        <v>0</v>
      </c>
      <c r="S10" s="33">
        <f>ORARIO_GENERALE!L33</f>
        <v>0</v>
      </c>
      <c r="T10" s="33" t="e">
        <f t="shared" si="27"/>
        <v>#REF!</v>
      </c>
      <c r="U10" s="33">
        <f>ORARIO_GENERALE!L65</f>
        <v>0</v>
      </c>
      <c r="V10" s="8"/>
      <c r="W10" s="33" t="s">
        <v>53</v>
      </c>
      <c r="X10" s="33">
        <f>ORARIO_GENERALE!F11</f>
        <v>0</v>
      </c>
      <c r="Y10" s="33">
        <f>ORARIO_GENERALE!F24</f>
        <v>0</v>
      </c>
      <c r="Z10" s="33">
        <f>ORARIO_GENERALE!F37</f>
        <v>0</v>
      </c>
      <c r="AA10" s="33" t="str">
        <f>ORARIO_GENERALE!F50</f>
        <v>RPPD</v>
      </c>
      <c r="AB10" s="33">
        <f>ORARIO_GENERALE!F65</f>
        <v>0</v>
      </c>
      <c r="AC10" s="8"/>
      <c r="AD10" s="33" t="s">
        <v>53</v>
      </c>
      <c r="AE10" s="33">
        <f>ORARIO_GENERALE!P6</f>
        <v>0</v>
      </c>
      <c r="AF10" s="33">
        <f>ORARIO_GENERALE!P24</f>
        <v>0</v>
      </c>
      <c r="AG10" s="33">
        <f>ORARIO_GENERALE!M37</f>
        <v>0</v>
      </c>
      <c r="AH10" s="33" t="e">
        <f t="shared" si="39"/>
        <v>#REF!</v>
      </c>
      <c r="AI10" s="33">
        <f>ORARIO_GENERALE!P65</f>
        <v>0</v>
      </c>
      <c r="AJ10" s="8"/>
      <c r="AK10" s="33" t="s">
        <v>53</v>
      </c>
      <c r="AL10" s="33" t="str">
        <f>ORARIO_GENERALE!G11</f>
        <v>D/A</v>
      </c>
      <c r="AM10" s="33" t="str">
        <f>ORARIO_GENERALE!G24</f>
        <v>D/A</v>
      </c>
      <c r="AN10" s="33">
        <f>ORARIO_GENERALE!G40</f>
        <v>0</v>
      </c>
      <c r="AO10" s="33">
        <f>ORARIO_GENERALE!G50</f>
        <v>0</v>
      </c>
      <c r="AP10" s="33">
        <f>ORARIO_GENERALE!G65</f>
        <v>0</v>
      </c>
      <c r="AQ10" s="8"/>
      <c r="AR10" s="33" t="s">
        <v>53</v>
      </c>
      <c r="AS10" s="33">
        <f>ORARIO_GENERALE!H11</f>
        <v>0</v>
      </c>
      <c r="AT10" s="33">
        <f>ORARIO_GENERALE!H24</f>
        <v>0</v>
      </c>
      <c r="AU10" s="33">
        <f>ORARIO_GENERALE!H37</f>
        <v>0</v>
      </c>
      <c r="AV10" s="33">
        <f>ORARIO_GENERALE!H50</f>
        <v>0</v>
      </c>
      <c r="AW10" s="33">
        <f>ORARIO_GENERALE!H65</f>
        <v>0</v>
      </c>
      <c r="AX10" s="8"/>
      <c r="AY10" s="33" t="s">
        <v>53</v>
      </c>
      <c r="AZ10" s="33" t="str">
        <f>ORARIO_GENERALE!I11</f>
        <v>RPPD</v>
      </c>
      <c r="BA10" s="33">
        <f>ORARIO_GENERALE!I24</f>
        <v>0</v>
      </c>
      <c r="BB10" s="33">
        <f>ORARIO_GENERALE!I37</f>
        <v>0</v>
      </c>
      <c r="BC10" s="33">
        <f>ORARIO_GENERALE!I50</f>
        <v>0</v>
      </c>
      <c r="BD10" s="33">
        <f>ORARIO_GENERALE!I65</f>
        <v>0</v>
      </c>
      <c r="BE10" s="8"/>
      <c r="BF10" s="33" t="s">
        <v>53</v>
      </c>
      <c r="BG10" s="33">
        <f>ORARIO_GENERALE!K11</f>
        <v>0</v>
      </c>
      <c r="BH10" s="33" t="str">
        <f>ORARIO_GENERALE!K24</f>
        <v>RA2c</v>
      </c>
      <c r="BI10" s="33">
        <f>ORARIO_GENERALE!K37</f>
        <v>0</v>
      </c>
      <c r="BJ10" s="33" t="str">
        <f>ORARIO_GENERALE!K45</f>
        <v>D/A</v>
      </c>
      <c r="BK10" s="33">
        <f>ORARIO_GENERALE!K65</f>
        <v>0</v>
      </c>
      <c r="BL10" s="8"/>
      <c r="BM10" s="33" t="s">
        <v>53</v>
      </c>
      <c r="BN10" s="33" t="e">
        <f t="shared" ref="BN10:BR10" si="44">#REF!</f>
        <v>#REF!</v>
      </c>
      <c r="BO10" s="33" t="e">
        <f t="shared" si="44"/>
        <v>#REF!</v>
      </c>
      <c r="BP10" s="33" t="e">
        <f t="shared" si="44"/>
        <v>#REF!</v>
      </c>
      <c r="BQ10" s="33" t="e">
        <f t="shared" si="44"/>
        <v>#REF!</v>
      </c>
      <c r="BR10" s="33" t="e">
        <f t="shared" si="44"/>
        <v>#REF!</v>
      </c>
      <c r="BS10" s="8"/>
      <c r="BT10" s="33" t="s">
        <v>53</v>
      </c>
      <c r="BU10" s="33" t="e">
        <f t="shared" ref="BU10:BY10" si="45">#REF!</f>
        <v>#REF!</v>
      </c>
      <c r="BV10" s="33" t="e">
        <f t="shared" si="45"/>
        <v>#REF!</v>
      </c>
      <c r="BW10" s="33" t="e">
        <f t="shared" si="45"/>
        <v>#REF!</v>
      </c>
      <c r="BX10" s="33" t="e">
        <f t="shared" si="45"/>
        <v>#REF!</v>
      </c>
      <c r="BY10" s="33" t="e">
        <f t="shared" si="45"/>
        <v>#REF!</v>
      </c>
      <c r="BZ10" s="8"/>
      <c r="CA10" s="33" t="s">
        <v>53</v>
      </c>
      <c r="CB10" s="33" t="e">
        <f t="shared" ref="CB10:CF10" si="46">#REF!</f>
        <v>#REF!</v>
      </c>
      <c r="CC10" s="33" t="e">
        <f t="shared" si="46"/>
        <v>#REF!</v>
      </c>
      <c r="CD10" s="33" t="e">
        <f t="shared" si="46"/>
        <v>#REF!</v>
      </c>
      <c r="CE10" s="33" t="e">
        <f t="shared" si="46"/>
        <v>#REF!</v>
      </c>
      <c r="CF10" s="33" t="e">
        <f t="shared" si="46"/>
        <v>#REF!</v>
      </c>
      <c r="CG10" s="8"/>
      <c r="CH10" s="33" t="s">
        <v>53</v>
      </c>
      <c r="CI10" s="33" t="e">
        <f t="shared" ref="CI10:CM10" si="47">#REF!</f>
        <v>#REF!</v>
      </c>
      <c r="CJ10" s="33" t="e">
        <f t="shared" si="47"/>
        <v>#REF!</v>
      </c>
      <c r="CK10" s="33" t="e">
        <f t="shared" si="47"/>
        <v>#REF!</v>
      </c>
      <c r="CL10" s="33" t="e">
        <f t="shared" si="47"/>
        <v>#REF!</v>
      </c>
      <c r="CM10" s="33" t="e">
        <f t="shared" si="47"/>
        <v>#REF!</v>
      </c>
      <c r="CN10" s="8"/>
      <c r="CO10" s="8"/>
      <c r="CP10" s="8"/>
      <c r="CQ10" s="8"/>
      <c r="CR10" s="8"/>
      <c r="CS10" s="8"/>
      <c r="CT10" s="8"/>
      <c r="CU10" s="8"/>
    </row>
    <row r="11" spans="1:99" ht="15.75" customHeight="1" x14ac:dyDescent="0.25">
      <c r="A11" s="8"/>
      <c r="B11" s="33" t="s">
        <v>55</v>
      </c>
      <c r="C11" s="33" t="e">
        <f>#REF!</f>
        <v>#REF!</v>
      </c>
      <c r="D11" s="33" t="str">
        <f>ORARIO_GENERALE!D25</f>
        <v>RSPA</v>
      </c>
      <c r="E11" s="33" t="str">
        <f>ORARIO_GENERALE!D38</f>
        <v>RPPD</v>
      </c>
      <c r="F11" s="33">
        <f>ORARIO_GENERALE!D51</f>
        <v>0</v>
      </c>
      <c r="G11" s="33">
        <f>ORARIO_GENERALE!D66</f>
        <v>0</v>
      </c>
      <c r="H11" s="8"/>
      <c r="I11" s="33" t="s">
        <v>55</v>
      </c>
      <c r="J11" s="33">
        <f>ORARIO_GENERALE!E12</f>
        <v>0</v>
      </c>
      <c r="K11" s="33" t="str">
        <f>ORARIO_GENERALE!E25</f>
        <v>RPPD</v>
      </c>
      <c r="L11" s="33">
        <f>ORARIO_GENERALE!E38</f>
        <v>0</v>
      </c>
      <c r="M11" s="33" t="str">
        <f>ORARIO_GENERALE!E51</f>
        <v>RSPA</v>
      </c>
      <c r="N11" s="33">
        <f>ORARIO_GENERALE!E66</f>
        <v>0</v>
      </c>
      <c r="O11" s="8"/>
      <c r="P11" s="33" t="s">
        <v>55</v>
      </c>
      <c r="Q11" s="33" t="str">
        <f>ORARIO_GENERALE!L12</f>
        <v>RA0A</v>
      </c>
      <c r="R11" s="33">
        <f>ORARIO_GENERALE!L25</f>
        <v>0</v>
      </c>
      <c r="S11" s="33">
        <f>ORARIO_GENERALE!L32</f>
        <v>0</v>
      </c>
      <c r="T11" s="33" t="str">
        <f>ORARIO_GENERALE!L46</f>
        <v>RA1B</v>
      </c>
      <c r="U11" s="33">
        <f>ORARIO_GENERALE!L66</f>
        <v>0</v>
      </c>
      <c r="V11" s="8"/>
      <c r="W11" s="33" t="s">
        <v>55</v>
      </c>
      <c r="X11" s="33">
        <f>ORARIO_GENERALE!F12</f>
        <v>0</v>
      </c>
      <c r="Y11" s="33">
        <f>ORARIO_GENERALE!F25</f>
        <v>0</v>
      </c>
      <c r="Z11" s="33">
        <f>ORARIO_GENERALE!F38</f>
        <v>0</v>
      </c>
      <c r="AA11" s="33" t="str">
        <f>ORARIO_GENERALE!F51</f>
        <v>D/A</v>
      </c>
      <c r="AB11" s="33">
        <f>ORARIO_GENERALE!F66</f>
        <v>0</v>
      </c>
      <c r="AC11" s="8"/>
      <c r="AD11" s="33" t="s">
        <v>55</v>
      </c>
      <c r="AE11" s="33">
        <f>ORARIO_GENERALE!P7</f>
        <v>0</v>
      </c>
      <c r="AF11" s="33">
        <f>ORARIO_GENERALE!P25</f>
        <v>0</v>
      </c>
      <c r="AG11" s="33" t="str">
        <f>ORARIO_GENERALE!P38</f>
        <v>D/A</v>
      </c>
      <c r="AH11" s="33" t="e">
        <f t="shared" si="39"/>
        <v>#REF!</v>
      </c>
      <c r="AI11" s="33">
        <f>ORARIO_GENERALE!P66</f>
        <v>0</v>
      </c>
      <c r="AJ11" s="8"/>
      <c r="AK11" s="33" t="s">
        <v>55</v>
      </c>
      <c r="AL11" s="33" t="str">
        <f>ORARIO_GENERALE!G12</f>
        <v>D/A</v>
      </c>
      <c r="AM11" s="33">
        <f>ORARIO_GENERALE!G26</f>
        <v>0</v>
      </c>
      <c r="AN11" s="33" t="e">
        <f>#REF!</f>
        <v>#REF!</v>
      </c>
      <c r="AO11" s="33">
        <f>ORARIO_GENERALE!G51</f>
        <v>0</v>
      </c>
      <c r="AP11" s="33">
        <f>ORARIO_GENERALE!G66</f>
        <v>0</v>
      </c>
      <c r="AQ11" s="8"/>
      <c r="AR11" s="33" t="s">
        <v>55</v>
      </c>
      <c r="AS11" s="33" t="e">
        <f t="shared" ref="AS11:AS14" si="48">#REF!</f>
        <v>#REF!</v>
      </c>
      <c r="AT11" s="33" t="str">
        <f>ORARIO_GENERALE!H28</f>
        <v>B2</v>
      </c>
      <c r="AU11" s="33">
        <f>ORARIO_GENERALE!H38</f>
        <v>0</v>
      </c>
      <c r="AV11" s="33">
        <f>ORARIO_GENERALE!H51</f>
        <v>0</v>
      </c>
      <c r="AW11" s="33">
        <f>ORARIO_GENERALE!H66</f>
        <v>0</v>
      </c>
      <c r="AX11" s="8"/>
      <c r="AY11" s="33" t="s">
        <v>55</v>
      </c>
      <c r="AZ11" s="33" t="str">
        <f>ORARIO_GENERALE!I12</f>
        <v>RPPD</v>
      </c>
      <c r="BA11" s="33">
        <f>ORARIO_GENERALE!I25</f>
        <v>0</v>
      </c>
      <c r="BB11" s="33">
        <f>ORARIO_GENERALE!I38</f>
        <v>0</v>
      </c>
      <c r="BC11" s="33" t="str">
        <f>ORARIO_GENERALE!I51</f>
        <v>RPPD</v>
      </c>
      <c r="BD11" s="33">
        <f>ORARIO_GENERALE!I66</f>
        <v>0</v>
      </c>
      <c r="BE11" s="8"/>
      <c r="BF11" s="33" t="s">
        <v>55</v>
      </c>
      <c r="BG11" s="33">
        <f>ORARIO_GENERALE!K12</f>
        <v>0</v>
      </c>
      <c r="BH11" s="33" t="str">
        <f>ORARIO_GENERALE!K25</f>
        <v>P</v>
      </c>
      <c r="BI11" s="33">
        <f>ORARIO_GENERALE!K38</f>
        <v>0</v>
      </c>
      <c r="BJ11" s="33" t="str">
        <f>ORARIO_GENERALE!K46</f>
        <v>RA1A</v>
      </c>
      <c r="BK11" s="33">
        <f>ORARIO_GENERALE!K66</f>
        <v>0</v>
      </c>
      <c r="BL11" s="8"/>
      <c r="BM11" s="33" t="s">
        <v>55</v>
      </c>
      <c r="BN11" s="33" t="e">
        <f t="shared" ref="BN11:BR11" si="49">#REF!</f>
        <v>#REF!</v>
      </c>
      <c r="BO11" s="33" t="e">
        <f t="shared" si="49"/>
        <v>#REF!</v>
      </c>
      <c r="BP11" s="33" t="e">
        <f t="shared" si="49"/>
        <v>#REF!</v>
      </c>
      <c r="BQ11" s="33" t="e">
        <f t="shared" si="49"/>
        <v>#REF!</v>
      </c>
      <c r="BR11" s="33" t="e">
        <f t="shared" si="49"/>
        <v>#REF!</v>
      </c>
      <c r="BS11" s="8"/>
      <c r="BT11" s="33" t="s">
        <v>55</v>
      </c>
      <c r="BU11" s="33" t="e">
        <f t="shared" ref="BU11:BY11" si="50">#REF!</f>
        <v>#REF!</v>
      </c>
      <c r="BV11" s="33" t="e">
        <f t="shared" si="50"/>
        <v>#REF!</v>
      </c>
      <c r="BW11" s="33" t="e">
        <f t="shared" si="50"/>
        <v>#REF!</v>
      </c>
      <c r="BX11" s="33" t="e">
        <f t="shared" si="50"/>
        <v>#REF!</v>
      </c>
      <c r="BY11" s="33" t="e">
        <f t="shared" si="50"/>
        <v>#REF!</v>
      </c>
      <c r="BZ11" s="8"/>
      <c r="CA11" s="33" t="s">
        <v>55</v>
      </c>
      <c r="CB11" s="33" t="e">
        <f t="shared" ref="CB11:CF11" si="51">#REF!</f>
        <v>#REF!</v>
      </c>
      <c r="CC11" s="33" t="e">
        <f t="shared" si="51"/>
        <v>#REF!</v>
      </c>
      <c r="CD11" s="33" t="e">
        <f t="shared" si="51"/>
        <v>#REF!</v>
      </c>
      <c r="CE11" s="33" t="e">
        <f t="shared" si="51"/>
        <v>#REF!</v>
      </c>
      <c r="CF11" s="33" t="e">
        <f t="shared" si="51"/>
        <v>#REF!</v>
      </c>
      <c r="CG11" s="8"/>
      <c r="CH11" s="33" t="s">
        <v>55</v>
      </c>
      <c r="CI11" s="33" t="e">
        <f t="shared" ref="CI11:CM11" si="52">#REF!</f>
        <v>#REF!</v>
      </c>
      <c r="CJ11" s="33" t="e">
        <f t="shared" si="52"/>
        <v>#REF!</v>
      </c>
      <c r="CK11" s="33" t="e">
        <f t="shared" si="52"/>
        <v>#REF!</v>
      </c>
      <c r="CL11" s="33" t="e">
        <f t="shared" si="52"/>
        <v>#REF!</v>
      </c>
      <c r="CM11" s="33" t="e">
        <f t="shared" si="52"/>
        <v>#REF!</v>
      </c>
      <c r="CN11" s="8"/>
      <c r="CO11" s="8"/>
      <c r="CP11" s="8"/>
      <c r="CQ11" s="8"/>
      <c r="CR11" s="8"/>
      <c r="CS11" s="8"/>
      <c r="CT11" s="8"/>
      <c r="CU11" s="8"/>
    </row>
    <row r="12" spans="1:99" ht="15.75" customHeight="1" x14ac:dyDescent="0.25">
      <c r="A12" s="8"/>
      <c r="B12" s="33" t="s">
        <v>56</v>
      </c>
      <c r="C12" s="33">
        <f>ORARIO_GENERALE!D13</f>
        <v>0</v>
      </c>
      <c r="D12" s="33" t="str">
        <f>ORARIO_GENERALE!D26</f>
        <v>RSPA</v>
      </c>
      <c r="E12" s="33">
        <f>ORARIO_GENERALE!F39</f>
        <v>0</v>
      </c>
      <c r="F12" s="33">
        <f>ORARIO_GENERALE!D52</f>
        <v>0</v>
      </c>
      <c r="G12" s="33">
        <f>ORARIO_GENERALE!D67</f>
        <v>0</v>
      </c>
      <c r="H12" s="8"/>
      <c r="I12" s="33" t="s">
        <v>56</v>
      </c>
      <c r="J12" s="33">
        <f>ORARIO_GENERALE!E13</f>
        <v>0</v>
      </c>
      <c r="K12" s="33" t="str">
        <f>ORARIO_GENERALE!E26</f>
        <v>RPPC</v>
      </c>
      <c r="L12" s="33">
        <f>ORARIO_GENERALE!E39</f>
        <v>0</v>
      </c>
      <c r="M12" s="33" t="str">
        <f>ORARIO_GENERALE!E52</f>
        <v>RSPA</v>
      </c>
      <c r="N12" s="33">
        <f>ORARIO_GENERALE!E67</f>
        <v>0</v>
      </c>
      <c r="O12" s="8"/>
      <c r="P12" s="33" t="s">
        <v>56</v>
      </c>
      <c r="Q12" s="33" t="str">
        <f>ORARIO_GENERALE!L13</f>
        <v>P</v>
      </c>
      <c r="R12" s="33" t="e">
        <f>#REF!</f>
        <v>#REF!</v>
      </c>
      <c r="S12" s="33" t="str">
        <f>ORARIO_GENERALE!L39</f>
        <v>D/A</v>
      </c>
      <c r="T12" s="33" t="str">
        <f>ORARIO_GENERALE!L47</f>
        <v>D/A</v>
      </c>
      <c r="U12" s="33">
        <f>ORARIO_GENERALE!L67</f>
        <v>0</v>
      </c>
      <c r="V12" s="8"/>
      <c r="W12" s="33" t="s">
        <v>56</v>
      </c>
      <c r="X12" s="33">
        <f>ORARIO_GENERALE!F13</f>
        <v>0</v>
      </c>
      <c r="Y12" s="33">
        <f>ORARIO_GENERALE!F26</f>
        <v>0</v>
      </c>
      <c r="Z12" s="33" t="e">
        <f>#REF!</f>
        <v>#REF!</v>
      </c>
      <c r="AA12" s="33" t="str">
        <f>ORARIO_GENERALE!F52</f>
        <v>D/A</v>
      </c>
      <c r="AB12" s="33">
        <f>ORARIO_GENERALE!F67</f>
        <v>0</v>
      </c>
      <c r="AC12" s="8"/>
      <c r="AD12" s="33" t="s">
        <v>56</v>
      </c>
      <c r="AE12" s="33">
        <f>ORARIO_GENERALE!P8</f>
        <v>0</v>
      </c>
      <c r="AF12" s="33">
        <f>ORARIO_GENERALE!P26</f>
        <v>0</v>
      </c>
      <c r="AG12" s="33" t="str">
        <f>ORARIO_GENERALE!P39</f>
        <v>D/A</v>
      </c>
      <c r="AH12" s="33" t="str">
        <f>ORARIO_GENERALE!M47</f>
        <v>D/A</v>
      </c>
      <c r="AI12" s="33">
        <f>ORARIO_GENERALE!P67</f>
        <v>0</v>
      </c>
      <c r="AJ12" s="8"/>
      <c r="AK12" s="33" t="s">
        <v>56</v>
      </c>
      <c r="AL12" s="33" t="str">
        <f>ORARIO_GENERALE!G13</f>
        <v>RPPC</v>
      </c>
      <c r="AM12" s="33" t="e">
        <f>#REF!</f>
        <v>#REF!</v>
      </c>
      <c r="AN12" s="33">
        <f>ORARIO_GENERALE!G39</f>
        <v>0</v>
      </c>
      <c r="AO12" s="33">
        <f>ORARIO_GENERALE!G52</f>
        <v>0</v>
      </c>
      <c r="AP12" s="33">
        <f>ORARIO_GENERALE!G67</f>
        <v>0</v>
      </c>
      <c r="AQ12" s="8"/>
      <c r="AR12" s="33" t="s">
        <v>56</v>
      </c>
      <c r="AS12" s="33" t="e">
        <f t="shared" si="48"/>
        <v>#REF!</v>
      </c>
      <c r="AT12" s="33" t="e">
        <f t="shared" ref="AT12:AT13" si="53">#REF!</f>
        <v>#REF!</v>
      </c>
      <c r="AU12" s="33">
        <f>ORARIO_GENERALE!H39</f>
        <v>0</v>
      </c>
      <c r="AV12" s="33">
        <f>ORARIO_GENERALE!H55</f>
        <v>0</v>
      </c>
      <c r="AW12" s="33">
        <f>ORARIO_GENERALE!H67</f>
        <v>0</v>
      </c>
      <c r="AX12" s="8"/>
      <c r="AY12" s="33" t="s">
        <v>56</v>
      </c>
      <c r="AZ12" s="33" t="str">
        <f>ORARIO_GENERALE!I13</f>
        <v>D/A</v>
      </c>
      <c r="BA12" s="33">
        <f>ORARIO_GENERALE!I26</f>
        <v>0</v>
      </c>
      <c r="BB12" s="33">
        <f>ORARIO_GENERALE!I39</f>
        <v>0</v>
      </c>
      <c r="BC12" s="33" t="str">
        <f>ORARIO_GENERALE!I52</f>
        <v>RPPD</v>
      </c>
      <c r="BD12" s="33">
        <f>ORARIO_GENERALE!I67</f>
        <v>0</v>
      </c>
      <c r="BE12" s="8"/>
      <c r="BF12" s="33" t="s">
        <v>56</v>
      </c>
      <c r="BG12" s="33">
        <f>ORARIO_GENERALE!K13</f>
        <v>0</v>
      </c>
      <c r="BH12" s="33" t="str">
        <f>ORARIO_GENERALE!K26</f>
        <v>P</v>
      </c>
      <c r="BI12" s="33">
        <f>ORARIO_GENERALE!K39</f>
        <v>0</v>
      </c>
      <c r="BJ12" s="33" t="str">
        <f>ORARIO_GENERALE!K47</f>
        <v>RA1A</v>
      </c>
      <c r="BK12" s="33">
        <f>ORARIO_GENERALE!K67</f>
        <v>0</v>
      </c>
      <c r="BL12" s="8"/>
      <c r="BM12" s="33" t="s">
        <v>56</v>
      </c>
      <c r="BN12" s="33" t="e">
        <f t="shared" ref="BN12:BR12" si="54">#REF!</f>
        <v>#REF!</v>
      </c>
      <c r="BO12" s="33" t="e">
        <f t="shared" si="54"/>
        <v>#REF!</v>
      </c>
      <c r="BP12" s="33" t="e">
        <f t="shared" si="54"/>
        <v>#REF!</v>
      </c>
      <c r="BQ12" s="33" t="e">
        <f t="shared" si="54"/>
        <v>#REF!</v>
      </c>
      <c r="BR12" s="33" t="e">
        <f t="shared" si="54"/>
        <v>#REF!</v>
      </c>
      <c r="BS12" s="8"/>
      <c r="BT12" s="33" t="s">
        <v>56</v>
      </c>
      <c r="BU12" s="33" t="e">
        <f t="shared" ref="BU12:BY12" si="55">#REF!</f>
        <v>#REF!</v>
      </c>
      <c r="BV12" s="33" t="e">
        <f t="shared" si="55"/>
        <v>#REF!</v>
      </c>
      <c r="BW12" s="33" t="e">
        <f t="shared" si="55"/>
        <v>#REF!</v>
      </c>
      <c r="BX12" s="33" t="e">
        <f t="shared" si="55"/>
        <v>#REF!</v>
      </c>
      <c r="BY12" s="33" t="e">
        <f t="shared" si="55"/>
        <v>#REF!</v>
      </c>
      <c r="BZ12" s="8"/>
      <c r="CA12" s="33" t="s">
        <v>56</v>
      </c>
      <c r="CB12" s="33" t="e">
        <f t="shared" ref="CB12:CF12" si="56">#REF!</f>
        <v>#REF!</v>
      </c>
      <c r="CC12" s="33" t="e">
        <f t="shared" si="56"/>
        <v>#REF!</v>
      </c>
      <c r="CD12" s="33" t="e">
        <f t="shared" si="56"/>
        <v>#REF!</v>
      </c>
      <c r="CE12" s="33" t="e">
        <f t="shared" si="56"/>
        <v>#REF!</v>
      </c>
      <c r="CF12" s="33" t="e">
        <f t="shared" si="56"/>
        <v>#REF!</v>
      </c>
      <c r="CG12" s="8"/>
      <c r="CH12" s="33" t="s">
        <v>56</v>
      </c>
      <c r="CI12" s="33" t="e">
        <f t="shared" ref="CI12:CM12" si="57">#REF!</f>
        <v>#REF!</v>
      </c>
      <c r="CJ12" s="33" t="e">
        <f t="shared" si="57"/>
        <v>#REF!</v>
      </c>
      <c r="CK12" s="33" t="e">
        <f t="shared" si="57"/>
        <v>#REF!</v>
      </c>
      <c r="CL12" s="33" t="e">
        <f t="shared" si="57"/>
        <v>#REF!</v>
      </c>
      <c r="CM12" s="33" t="e">
        <f t="shared" si="57"/>
        <v>#REF!</v>
      </c>
      <c r="CN12" s="8"/>
      <c r="CO12" s="8"/>
      <c r="CP12" s="8"/>
      <c r="CQ12" s="8"/>
      <c r="CR12" s="8"/>
      <c r="CS12" s="8"/>
      <c r="CT12" s="8"/>
      <c r="CU12" s="8"/>
    </row>
    <row r="13" spans="1:99" ht="15.75" customHeight="1" x14ac:dyDescent="0.25">
      <c r="A13" s="8"/>
      <c r="B13" s="33" t="s">
        <v>59</v>
      </c>
      <c r="C13" s="33">
        <f>ORARIO_GENERALE!D14</f>
        <v>0</v>
      </c>
      <c r="D13" s="33" t="str">
        <f>ORARIO_GENERALE!D27</f>
        <v>RSPA</v>
      </c>
      <c r="E13" s="33" t="str">
        <f>ORARIO_GENERALE!D40</f>
        <v>RPPC</v>
      </c>
      <c r="F13" s="33" t="e">
        <f>#REF!</f>
        <v>#REF!</v>
      </c>
      <c r="G13" s="33">
        <f>ORARIO_GENERALE!D68</f>
        <v>0</v>
      </c>
      <c r="H13" s="8"/>
      <c r="I13" s="33" t="s">
        <v>59</v>
      </c>
      <c r="J13" s="33">
        <f>ORARIO_GENERALE!E14</f>
        <v>0</v>
      </c>
      <c r="K13" s="33" t="str">
        <f>ORARIO_GENERALE!E27</f>
        <v>RPPC</v>
      </c>
      <c r="L13" s="33">
        <f>ORARIO_GENERALE!E40</f>
        <v>0</v>
      </c>
      <c r="M13" s="33" t="str">
        <f>ORARIO_GENERALE!E53</f>
        <v>RSPA</v>
      </c>
      <c r="N13" s="33">
        <f>ORARIO_GENERALE!E68</f>
        <v>0</v>
      </c>
      <c r="O13" s="8"/>
      <c r="P13" s="33" t="s">
        <v>59</v>
      </c>
      <c r="Q13" s="33">
        <f>ORARIO_GENERALE!L9</f>
        <v>0</v>
      </c>
      <c r="R13" s="33">
        <f>ORARIO_GENERALE!L27</f>
        <v>0</v>
      </c>
      <c r="S13" s="33" t="str">
        <f>ORARIO_GENERALE!L40</f>
        <v>RA2D</v>
      </c>
      <c r="T13" s="33" t="str">
        <f>ORARIO_GENERALE!L48</f>
        <v>RA1C</v>
      </c>
      <c r="U13" s="33">
        <f>ORARIO_GENERALE!L68</f>
        <v>0</v>
      </c>
      <c r="V13" s="8"/>
      <c r="W13" s="33" t="s">
        <v>59</v>
      </c>
      <c r="X13" s="33">
        <f>ORARIO_GENERALE!F14</f>
        <v>0</v>
      </c>
      <c r="Y13" s="33">
        <f>ORARIO_GENERALE!F27</f>
        <v>0</v>
      </c>
      <c r="Z13" s="33">
        <f>ORARIO_GENERALE!F40</f>
        <v>0</v>
      </c>
      <c r="AA13" s="33">
        <f>ORARIO_GENERALE!D53</f>
        <v>0</v>
      </c>
      <c r="AB13" s="33">
        <f>ORARIO_GENERALE!F68</f>
        <v>0</v>
      </c>
      <c r="AC13" s="8"/>
      <c r="AD13" s="33" t="s">
        <v>59</v>
      </c>
      <c r="AE13" s="33">
        <f>ORARIO_GENERALE!P9</f>
        <v>0</v>
      </c>
      <c r="AF13" s="33">
        <f>ORARIO_GENERALE!P27</f>
        <v>0</v>
      </c>
      <c r="AG13" s="33" t="str">
        <f>ORARIO_GENERALE!P40</f>
        <v>RA2E</v>
      </c>
      <c r="AH13" s="33" t="e">
        <f>#REF!</f>
        <v>#REF!</v>
      </c>
      <c r="AI13" s="33">
        <f>ORARIO_GENERALE!P68</f>
        <v>0</v>
      </c>
      <c r="AJ13" s="8"/>
      <c r="AK13" s="33" t="s">
        <v>59</v>
      </c>
      <c r="AL13" s="33" t="str">
        <f>ORARIO_GENERALE!G14</f>
        <v>RPPC</v>
      </c>
      <c r="AM13" s="33">
        <f>ORARIO_GENERALE!G27</f>
        <v>0</v>
      </c>
      <c r="AN13" s="33" t="e">
        <f>#REF!</f>
        <v>#REF!</v>
      </c>
      <c r="AO13" s="33">
        <f>ORARIO_GENERALE!G53</f>
        <v>0</v>
      </c>
      <c r="AP13" s="33">
        <f>ORARIO_GENERALE!G68</f>
        <v>0</v>
      </c>
      <c r="AQ13" s="8"/>
      <c r="AR13" s="33" t="s">
        <v>59</v>
      </c>
      <c r="AS13" s="33" t="e">
        <f t="shared" si="48"/>
        <v>#REF!</v>
      </c>
      <c r="AT13" s="33" t="e">
        <f t="shared" si="53"/>
        <v>#REF!</v>
      </c>
      <c r="AU13" s="33">
        <f>ORARIO_GENERALE!H40</f>
        <v>0</v>
      </c>
      <c r="AV13" s="33">
        <f>ORARIO_GENERALE!H53</f>
        <v>0</v>
      </c>
      <c r="AW13" s="33">
        <f>ORARIO_GENERALE!H68</f>
        <v>0</v>
      </c>
      <c r="AX13" s="8"/>
      <c r="AY13" s="33" t="s">
        <v>59</v>
      </c>
      <c r="AZ13" s="33" t="str">
        <f>ORARIO_GENERALE!I14</f>
        <v>D/A</v>
      </c>
      <c r="BA13" s="33">
        <f>ORARIO_GENERALE!I27</f>
        <v>0</v>
      </c>
      <c r="BB13" s="33">
        <f>ORARIO_GENERALE!I40</f>
        <v>0</v>
      </c>
      <c r="BC13" s="33" t="str">
        <f>ORARIO_GENERALE!I53</f>
        <v>D/A</v>
      </c>
      <c r="BD13" s="33">
        <f>ORARIO_GENERALE!I68</f>
        <v>0</v>
      </c>
      <c r="BE13" s="8"/>
      <c r="BF13" s="33" t="s">
        <v>59</v>
      </c>
      <c r="BG13" s="33">
        <f>ORARIO_GENERALE!K14</f>
        <v>0</v>
      </c>
      <c r="BH13" s="33" t="str">
        <f>ORARIO_GENERALE!K27</f>
        <v>RA1D</v>
      </c>
      <c r="BI13" s="33">
        <f>ORARIO_GENERALE!K40</f>
        <v>0</v>
      </c>
      <c r="BJ13" s="33" t="str">
        <f>ORARIO_GENERALE!M48</f>
        <v>RA1A</v>
      </c>
      <c r="BK13" s="33">
        <f>ORARIO_GENERALE!K68</f>
        <v>0</v>
      </c>
      <c r="BL13" s="8"/>
      <c r="BM13" s="33" t="s">
        <v>59</v>
      </c>
      <c r="BN13" s="33" t="e">
        <f t="shared" ref="BN13:BR13" si="58">#REF!</f>
        <v>#REF!</v>
      </c>
      <c r="BO13" s="33" t="e">
        <f t="shared" si="58"/>
        <v>#REF!</v>
      </c>
      <c r="BP13" s="33" t="e">
        <f t="shared" si="58"/>
        <v>#REF!</v>
      </c>
      <c r="BQ13" s="33" t="e">
        <f t="shared" si="58"/>
        <v>#REF!</v>
      </c>
      <c r="BR13" s="33" t="e">
        <f t="shared" si="58"/>
        <v>#REF!</v>
      </c>
      <c r="BS13" s="8"/>
      <c r="BT13" s="33" t="s">
        <v>59</v>
      </c>
      <c r="BU13" s="33" t="e">
        <f t="shared" ref="BU13:BY13" si="59">#REF!</f>
        <v>#REF!</v>
      </c>
      <c r="BV13" s="33" t="e">
        <f t="shared" si="59"/>
        <v>#REF!</v>
      </c>
      <c r="BW13" s="33" t="e">
        <f t="shared" si="59"/>
        <v>#REF!</v>
      </c>
      <c r="BX13" s="33" t="e">
        <f t="shared" si="59"/>
        <v>#REF!</v>
      </c>
      <c r="BY13" s="33" t="e">
        <f t="shared" si="59"/>
        <v>#REF!</v>
      </c>
      <c r="BZ13" s="8"/>
      <c r="CA13" s="33" t="s">
        <v>59</v>
      </c>
      <c r="CB13" s="33" t="e">
        <f t="shared" ref="CB13:CF13" si="60">#REF!</f>
        <v>#REF!</v>
      </c>
      <c r="CC13" s="33" t="e">
        <f t="shared" si="60"/>
        <v>#REF!</v>
      </c>
      <c r="CD13" s="33" t="e">
        <f t="shared" si="60"/>
        <v>#REF!</v>
      </c>
      <c r="CE13" s="33" t="e">
        <f t="shared" si="60"/>
        <v>#REF!</v>
      </c>
      <c r="CF13" s="33" t="e">
        <f t="shared" si="60"/>
        <v>#REF!</v>
      </c>
      <c r="CG13" s="8"/>
      <c r="CH13" s="33" t="s">
        <v>59</v>
      </c>
      <c r="CI13" s="33" t="e">
        <f t="shared" ref="CI13:CM13" si="61">#REF!</f>
        <v>#REF!</v>
      </c>
      <c r="CJ13" s="33" t="e">
        <f t="shared" si="61"/>
        <v>#REF!</v>
      </c>
      <c r="CK13" s="33" t="e">
        <f t="shared" si="61"/>
        <v>#REF!</v>
      </c>
      <c r="CL13" s="33" t="e">
        <f t="shared" si="61"/>
        <v>#REF!</v>
      </c>
      <c r="CM13" s="33" t="e">
        <f t="shared" si="61"/>
        <v>#REF!</v>
      </c>
      <c r="CN13" s="8"/>
      <c r="CO13" s="8"/>
      <c r="CP13" s="8"/>
      <c r="CQ13" s="8"/>
      <c r="CR13" s="8"/>
      <c r="CS13" s="8"/>
      <c r="CT13" s="8"/>
      <c r="CU13" s="8"/>
    </row>
    <row r="14" spans="1:99" ht="15.75" customHeight="1" x14ac:dyDescent="0.25">
      <c r="A14" s="8"/>
      <c r="B14" s="33" t="s">
        <v>62</v>
      </c>
      <c r="C14" s="33">
        <f>ORARIO_GENERALE!D15</f>
        <v>0</v>
      </c>
      <c r="D14" s="33" t="str">
        <f>ORARIO_GENERALE!D28</f>
        <v>RPPC</v>
      </c>
      <c r="E14" s="33" t="str">
        <f>ORARIO_GENERALE!D41</f>
        <v>RPPC</v>
      </c>
      <c r="F14" s="33">
        <f>ORARIO_GENERALE!D54</f>
        <v>0</v>
      </c>
      <c r="G14" s="33">
        <f>ORARIO_GENERALE!D69</f>
        <v>0</v>
      </c>
      <c r="H14" s="8"/>
      <c r="I14" s="33" t="s">
        <v>62</v>
      </c>
      <c r="J14" s="33">
        <f>ORARIO_GENERALE!E15</f>
        <v>0</v>
      </c>
      <c r="K14" s="33" t="str">
        <f>ORARIO_GENERALE!E28</f>
        <v>RPPC</v>
      </c>
      <c r="L14" s="33">
        <f>ORARIO_GENERALE!E41</f>
        <v>0</v>
      </c>
      <c r="M14" s="33">
        <f>ORARIO_GENERALE!E54</f>
        <v>0</v>
      </c>
      <c r="N14" s="33">
        <f>ORARIO_GENERALE!E69</f>
        <v>0</v>
      </c>
      <c r="O14" s="8"/>
      <c r="P14" s="33" t="s">
        <v>62</v>
      </c>
      <c r="Q14" s="33">
        <f>ORARIO_GENERALE!L10</f>
        <v>0</v>
      </c>
      <c r="R14" s="33">
        <f>ORARIO_GENERALE!L28</f>
        <v>0</v>
      </c>
      <c r="S14" s="33" t="str">
        <f>ORARIO_GENERALE!L41</f>
        <v>RA2D</v>
      </c>
      <c r="T14" s="33">
        <f>ORARIO_GENERALE!L54</f>
        <v>0</v>
      </c>
      <c r="U14" s="33">
        <f>ORARIO_GENERALE!L69</f>
        <v>0</v>
      </c>
      <c r="V14" s="8"/>
      <c r="W14" s="33" t="s">
        <v>62</v>
      </c>
      <c r="X14" s="33" t="str">
        <f>ORARIO_GENERALE!F15</f>
        <v>D/A</v>
      </c>
      <c r="Y14" s="33">
        <f>ORARIO_GENERALE!F28</f>
        <v>0</v>
      </c>
      <c r="Z14" s="33">
        <f>ORARIO_GENERALE!F41</f>
        <v>0</v>
      </c>
      <c r="AA14" s="33" t="e">
        <f t="shared" ref="AA14:AA15" si="62">#REF!</f>
        <v>#REF!</v>
      </c>
      <c r="AB14" s="33">
        <f>ORARIO_GENERALE!F69</f>
        <v>0</v>
      </c>
      <c r="AC14" s="8"/>
      <c r="AD14" s="33" t="s">
        <v>62</v>
      </c>
      <c r="AE14" s="33">
        <f>ORARIO_GENERALE!P15</f>
        <v>0</v>
      </c>
      <c r="AF14" s="33">
        <f>ORARIO_GENERALE!P28</f>
        <v>0</v>
      </c>
      <c r="AG14" s="33" t="str">
        <f>ORARIO_GENERALE!P41</f>
        <v>RA2E</v>
      </c>
      <c r="AH14" s="33" t="str">
        <f>ORARIO_GENERALE!K48</f>
        <v>D/A</v>
      </c>
      <c r="AI14" s="33">
        <f>ORARIO_GENERALE!P69</f>
        <v>0</v>
      </c>
      <c r="AJ14" s="8"/>
      <c r="AK14" s="33" t="s">
        <v>62</v>
      </c>
      <c r="AL14" s="33">
        <f>ORARIO_GENERALE!G15</f>
        <v>0</v>
      </c>
      <c r="AM14" s="33">
        <f>ORARIO_GENERALE!G28</f>
        <v>0</v>
      </c>
      <c r="AN14" s="33">
        <f>ORARIO_GENERALE!G41</f>
        <v>0</v>
      </c>
      <c r="AO14" s="33">
        <f>ORARIO_GENERALE!G54</f>
        <v>0</v>
      </c>
      <c r="AP14" s="33">
        <f>ORARIO_GENERALE!G69</f>
        <v>0</v>
      </c>
      <c r="AQ14" s="8"/>
      <c r="AR14" s="33" t="s">
        <v>62</v>
      </c>
      <c r="AS14" s="33" t="e">
        <f t="shared" si="48"/>
        <v>#REF!</v>
      </c>
      <c r="AT14" s="33" t="str">
        <f>ORARIO_GENERALE!H26</f>
        <v>D/A</v>
      </c>
      <c r="AU14" s="33">
        <f>ORARIO_GENERALE!H41</f>
        <v>0</v>
      </c>
      <c r="AV14" s="33" t="str">
        <f>ORARIO_GENERALE!I54</f>
        <v>RPPC</v>
      </c>
      <c r="AW14" s="33">
        <f>ORARIO_GENERALE!H69</f>
        <v>0</v>
      </c>
      <c r="AX14" s="8"/>
      <c r="AY14" s="33" t="s">
        <v>62</v>
      </c>
      <c r="AZ14" s="33" t="str">
        <f>ORARIO_GENERALE!I15</f>
        <v>RPPC</v>
      </c>
      <c r="BA14" s="33">
        <f>ORARIO_GENERALE!I28</f>
        <v>0</v>
      </c>
      <c r="BB14" s="33" t="str">
        <f>ORARIO_GENERALE!I41</f>
        <v>CRRPC</v>
      </c>
      <c r="BC14" s="33" t="e">
        <f t="shared" ref="BC14:BC15" si="63">#REF!</f>
        <v>#REF!</v>
      </c>
      <c r="BD14" s="33">
        <f>ORARIO_GENERALE!I69</f>
        <v>0</v>
      </c>
      <c r="BE14" s="8"/>
      <c r="BF14" s="33" t="s">
        <v>62</v>
      </c>
      <c r="BG14" s="33">
        <f>ORARIO_GENERALE!K15</f>
        <v>0</v>
      </c>
      <c r="BH14" s="33" t="str">
        <f>ORARIO_GENERALE!K28</f>
        <v>RA1D</v>
      </c>
      <c r="BI14" s="33">
        <f>ORARIO_GENERALE!K41</f>
        <v>0</v>
      </c>
      <c r="BJ14" s="33">
        <f>ORARIO_GENERALE!M54</f>
        <v>0</v>
      </c>
      <c r="BK14" s="33">
        <f>ORARIO_GENERALE!K69</f>
        <v>0</v>
      </c>
      <c r="BL14" s="8"/>
      <c r="BM14" s="33" t="s">
        <v>62</v>
      </c>
      <c r="BN14" s="33" t="e">
        <f t="shared" ref="BN14:BR14" si="64">#REF!</f>
        <v>#REF!</v>
      </c>
      <c r="BO14" s="33" t="e">
        <f t="shared" si="64"/>
        <v>#REF!</v>
      </c>
      <c r="BP14" s="33" t="e">
        <f t="shared" si="64"/>
        <v>#REF!</v>
      </c>
      <c r="BQ14" s="33" t="e">
        <f t="shared" si="64"/>
        <v>#REF!</v>
      </c>
      <c r="BR14" s="33" t="e">
        <f t="shared" si="64"/>
        <v>#REF!</v>
      </c>
      <c r="BS14" s="8"/>
      <c r="BT14" s="33" t="s">
        <v>62</v>
      </c>
      <c r="BU14" s="33" t="e">
        <f t="shared" ref="BU14:BY14" si="65">#REF!</f>
        <v>#REF!</v>
      </c>
      <c r="BV14" s="33" t="e">
        <f t="shared" si="65"/>
        <v>#REF!</v>
      </c>
      <c r="BW14" s="33" t="e">
        <f t="shared" si="65"/>
        <v>#REF!</v>
      </c>
      <c r="BX14" s="33" t="e">
        <f t="shared" si="65"/>
        <v>#REF!</v>
      </c>
      <c r="BY14" s="33" t="e">
        <f t="shared" si="65"/>
        <v>#REF!</v>
      </c>
      <c r="BZ14" s="8"/>
      <c r="CA14" s="33" t="s">
        <v>62</v>
      </c>
      <c r="CB14" s="33" t="e">
        <f t="shared" ref="CB14:CF14" si="66">#REF!</f>
        <v>#REF!</v>
      </c>
      <c r="CC14" s="33" t="e">
        <f t="shared" si="66"/>
        <v>#REF!</v>
      </c>
      <c r="CD14" s="33" t="e">
        <f t="shared" si="66"/>
        <v>#REF!</v>
      </c>
      <c r="CE14" s="33" t="e">
        <f t="shared" si="66"/>
        <v>#REF!</v>
      </c>
      <c r="CF14" s="33" t="e">
        <f t="shared" si="66"/>
        <v>#REF!</v>
      </c>
      <c r="CG14" s="8"/>
      <c r="CH14" s="33" t="s">
        <v>62</v>
      </c>
      <c r="CI14" s="33" t="e">
        <f t="shared" ref="CI14:CM14" si="67">#REF!</f>
        <v>#REF!</v>
      </c>
      <c r="CJ14" s="33" t="e">
        <f t="shared" si="67"/>
        <v>#REF!</v>
      </c>
      <c r="CK14" s="33" t="e">
        <f t="shared" si="67"/>
        <v>#REF!</v>
      </c>
      <c r="CL14" s="33" t="e">
        <f t="shared" si="67"/>
        <v>#REF!</v>
      </c>
      <c r="CM14" s="33" t="e">
        <f t="shared" si="67"/>
        <v>#REF!</v>
      </c>
      <c r="CN14" s="8"/>
      <c r="CO14" s="8"/>
      <c r="CP14" s="8"/>
      <c r="CQ14" s="8"/>
      <c r="CR14" s="8"/>
      <c r="CS14" s="8"/>
      <c r="CT14" s="8"/>
      <c r="CU14" s="8"/>
    </row>
    <row r="15" spans="1:99" ht="15.75" customHeight="1" x14ac:dyDescent="0.25">
      <c r="A15" s="8"/>
      <c r="B15" s="33" t="s">
        <v>63</v>
      </c>
      <c r="C15" s="33">
        <f>ORARIO_GENERALE!D16</f>
        <v>0</v>
      </c>
      <c r="D15" s="33">
        <f>ORARIO_GENERALE!D29</f>
        <v>0</v>
      </c>
      <c r="E15" s="33">
        <f>ORARIO_GENERALE!D42</f>
        <v>0</v>
      </c>
      <c r="F15" s="33" t="e">
        <f>#REF!</f>
        <v>#REF!</v>
      </c>
      <c r="G15" s="33">
        <f>ORARIO_GENERALE!D70</f>
        <v>0</v>
      </c>
      <c r="H15" s="8"/>
      <c r="I15" s="33" t="s">
        <v>63</v>
      </c>
      <c r="J15" s="33">
        <f>ORARIO_GENERALE!E16</f>
        <v>0</v>
      </c>
      <c r="K15" s="33" t="str">
        <f>ORARIO_GENERALE!E29</f>
        <v>RPPC</v>
      </c>
      <c r="L15" s="33">
        <f>ORARIO_GENERALE!E42</f>
        <v>0</v>
      </c>
      <c r="M15" s="33" t="e">
        <f>#REF!</f>
        <v>#REF!</v>
      </c>
      <c r="N15" s="33">
        <f>ORARIO_GENERALE!E70</f>
        <v>0</v>
      </c>
      <c r="O15" s="8"/>
      <c r="P15" s="33" t="s">
        <v>63</v>
      </c>
      <c r="Q15" s="33">
        <f>ORARIO_GENERALE!L16</f>
        <v>0</v>
      </c>
      <c r="R15" s="33">
        <f>ORARIO_GENERALE!L29</f>
        <v>0</v>
      </c>
      <c r="S15" s="33">
        <f>ORARIO_GENERALE!L42</f>
        <v>0</v>
      </c>
      <c r="T15" s="33" t="e">
        <f>#REF!</f>
        <v>#REF!</v>
      </c>
      <c r="U15" s="33">
        <f>ORARIO_GENERALE!L70</f>
        <v>0</v>
      </c>
      <c r="V15" s="8"/>
      <c r="W15" s="33" t="s">
        <v>63</v>
      </c>
      <c r="X15" s="33" t="str">
        <f>ORARIO_GENERALE!F16</f>
        <v>RPPC</v>
      </c>
      <c r="Y15" s="33">
        <f>ORARIO_GENERALE!F29</f>
        <v>0</v>
      </c>
      <c r="Z15" s="33">
        <f>ORARIO_GENERALE!F42</f>
        <v>0</v>
      </c>
      <c r="AA15" s="33" t="e">
        <f t="shared" si="62"/>
        <v>#REF!</v>
      </c>
      <c r="AB15" s="33">
        <f>ORARIO_GENERALE!F70</f>
        <v>0</v>
      </c>
      <c r="AC15" s="8"/>
      <c r="AD15" s="33" t="s">
        <v>63</v>
      </c>
      <c r="AE15" s="33">
        <f>ORARIO_GENERALE!P16</f>
        <v>0</v>
      </c>
      <c r="AF15" s="33">
        <f>ORARIO_GENERALE!P29</f>
        <v>0</v>
      </c>
      <c r="AG15" s="33">
        <f>ORARIO_GENERALE!P42</f>
        <v>0</v>
      </c>
      <c r="AH15" s="33" t="e">
        <f>#REF!</f>
        <v>#REF!</v>
      </c>
      <c r="AI15" s="33">
        <f>ORARIO_GENERALE!P70</f>
        <v>0</v>
      </c>
      <c r="AJ15" s="8"/>
      <c r="AK15" s="33" t="s">
        <v>63</v>
      </c>
      <c r="AL15" s="33">
        <f>ORARIO_GENERALE!G16</f>
        <v>0</v>
      </c>
      <c r="AM15" s="33">
        <f>ORARIO_GENERALE!G29</f>
        <v>0</v>
      </c>
      <c r="AN15" s="33">
        <f>ORARIO_GENERALE!G42</f>
        <v>0</v>
      </c>
      <c r="AO15" s="33" t="e">
        <f>#REF!</f>
        <v>#REF!</v>
      </c>
      <c r="AP15" s="33">
        <f>ORARIO_GENERALE!G70</f>
        <v>0</v>
      </c>
      <c r="AQ15" s="8"/>
      <c r="AR15" s="33" t="s">
        <v>63</v>
      </c>
      <c r="AS15" s="33">
        <f>ORARIO_GENERALE!H16</f>
        <v>0</v>
      </c>
      <c r="AT15" s="33" t="str">
        <f>ORARIO_GENERALE!H29</f>
        <v>B2</v>
      </c>
      <c r="AU15" s="33">
        <f>ORARIO_GENERALE!H42</f>
        <v>0</v>
      </c>
      <c r="AV15" s="33" t="e">
        <f>#REF!</f>
        <v>#REF!</v>
      </c>
      <c r="AW15" s="33">
        <f>ORARIO_GENERALE!H70</f>
        <v>0</v>
      </c>
      <c r="AX15" s="8"/>
      <c r="AY15" s="33" t="s">
        <v>63</v>
      </c>
      <c r="AZ15" s="33">
        <f>ORARIO_GENERALE!I16</f>
        <v>0</v>
      </c>
      <c r="BA15" s="33">
        <f>ORARIO_GENERALE!I29</f>
        <v>0</v>
      </c>
      <c r="BB15" s="33" t="str">
        <f>ORARIO_GENERALE!I42</f>
        <v>RPPC</v>
      </c>
      <c r="BC15" s="33" t="e">
        <f t="shared" si="63"/>
        <v>#REF!</v>
      </c>
      <c r="BD15" s="33">
        <f>ORARIO_GENERALE!I70</f>
        <v>0</v>
      </c>
      <c r="BE15" s="8"/>
      <c r="BF15" s="33" t="s">
        <v>63</v>
      </c>
      <c r="BG15" s="33">
        <f>ORARIO_GENERALE!K16</f>
        <v>0</v>
      </c>
      <c r="BH15" s="33">
        <f>ORARIO_GENERALE!K29</f>
        <v>0</v>
      </c>
      <c r="BI15" s="33">
        <f>ORARIO_GENERALE!K42</f>
        <v>0</v>
      </c>
      <c r="BJ15" s="33" t="e">
        <f>#REF!</f>
        <v>#REF!</v>
      </c>
      <c r="BK15" s="33">
        <f>ORARIO_GENERALE!K70</f>
        <v>0</v>
      </c>
      <c r="BL15" s="8"/>
      <c r="BM15" s="33" t="s">
        <v>63</v>
      </c>
      <c r="BN15" s="33" t="e">
        <f t="shared" ref="BN15:BR15" si="68">#REF!</f>
        <v>#REF!</v>
      </c>
      <c r="BO15" s="33" t="e">
        <f t="shared" si="68"/>
        <v>#REF!</v>
      </c>
      <c r="BP15" s="33" t="e">
        <f t="shared" si="68"/>
        <v>#REF!</v>
      </c>
      <c r="BQ15" s="33" t="e">
        <f t="shared" si="68"/>
        <v>#REF!</v>
      </c>
      <c r="BR15" s="33" t="e">
        <f t="shared" si="68"/>
        <v>#REF!</v>
      </c>
      <c r="BS15" s="8"/>
      <c r="BT15" s="33" t="s">
        <v>63</v>
      </c>
      <c r="BU15" s="33" t="e">
        <f t="shared" ref="BU15:BY15" si="69">#REF!</f>
        <v>#REF!</v>
      </c>
      <c r="BV15" s="33" t="e">
        <f t="shared" si="69"/>
        <v>#REF!</v>
      </c>
      <c r="BW15" s="33" t="e">
        <f t="shared" si="69"/>
        <v>#REF!</v>
      </c>
      <c r="BX15" s="33" t="e">
        <f t="shared" si="69"/>
        <v>#REF!</v>
      </c>
      <c r="BY15" s="33" t="e">
        <f t="shared" si="69"/>
        <v>#REF!</v>
      </c>
      <c r="BZ15" s="8"/>
      <c r="CA15" s="33" t="s">
        <v>63</v>
      </c>
      <c r="CB15" s="33" t="e">
        <f t="shared" ref="CB15:CF15" si="70">#REF!</f>
        <v>#REF!</v>
      </c>
      <c r="CC15" s="33" t="e">
        <f t="shared" si="70"/>
        <v>#REF!</v>
      </c>
      <c r="CD15" s="33" t="e">
        <f t="shared" si="70"/>
        <v>#REF!</v>
      </c>
      <c r="CE15" s="33" t="e">
        <f t="shared" si="70"/>
        <v>#REF!</v>
      </c>
      <c r="CF15" s="33" t="e">
        <f t="shared" si="70"/>
        <v>#REF!</v>
      </c>
      <c r="CG15" s="8"/>
      <c r="CH15" s="33" t="s">
        <v>63</v>
      </c>
      <c r="CI15" s="33" t="e">
        <f t="shared" ref="CI15:CM15" si="71">#REF!</f>
        <v>#REF!</v>
      </c>
      <c r="CJ15" s="33" t="e">
        <f t="shared" si="71"/>
        <v>#REF!</v>
      </c>
      <c r="CK15" s="33" t="e">
        <f t="shared" si="71"/>
        <v>#REF!</v>
      </c>
      <c r="CL15" s="33" t="e">
        <f t="shared" si="71"/>
        <v>#REF!</v>
      </c>
      <c r="CM15" s="33" t="e">
        <f t="shared" si="71"/>
        <v>#REF!</v>
      </c>
      <c r="CN15" s="8"/>
      <c r="CO15" s="8"/>
      <c r="CP15" s="8"/>
      <c r="CQ15" s="8"/>
      <c r="CR15" s="8"/>
      <c r="CS15" s="8"/>
      <c r="CT15" s="8"/>
      <c r="CU15" s="8"/>
    </row>
    <row r="16" spans="1:99" ht="15.7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</row>
    <row r="17" spans="1:99" ht="15.7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</row>
    <row r="18" spans="1:99" ht="15.7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</row>
    <row r="19" spans="1:99" ht="15.7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</row>
    <row r="20" spans="1:99" ht="15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</row>
    <row r="21" spans="1:99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</row>
    <row r="22" spans="1:99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</row>
    <row r="23" spans="1:99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</row>
    <row r="24" spans="1:99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</row>
    <row r="25" spans="1:99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</row>
    <row r="26" spans="1:99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</row>
    <row r="27" spans="1:99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</row>
    <row r="28" spans="1:99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</row>
    <row r="29" spans="1:99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</row>
    <row r="30" spans="1:99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</row>
    <row r="31" spans="1:99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</row>
    <row r="32" spans="1:99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</row>
    <row r="33" spans="1:99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</row>
    <row r="34" spans="1:99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</row>
    <row r="35" spans="1:99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</row>
    <row r="36" spans="1:99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</row>
    <row r="37" spans="1:99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</row>
    <row r="38" spans="1:99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</row>
    <row r="39" spans="1:99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</row>
    <row r="40" spans="1:99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</row>
    <row r="41" spans="1:99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</row>
    <row r="42" spans="1:99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</row>
    <row r="43" spans="1:99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</row>
    <row r="44" spans="1:99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</row>
    <row r="45" spans="1:99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</row>
    <row r="46" spans="1:99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</row>
    <row r="47" spans="1:99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</row>
    <row r="48" spans="1:99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</row>
    <row r="49" spans="1:99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</row>
    <row r="50" spans="1:99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</row>
    <row r="51" spans="1:99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</row>
    <row r="52" spans="1:99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</row>
    <row r="53" spans="1:99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</row>
    <row r="54" spans="1:99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</row>
    <row r="55" spans="1:99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</row>
    <row r="56" spans="1:99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</row>
    <row r="57" spans="1:99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</row>
    <row r="58" spans="1:99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</row>
    <row r="59" spans="1:99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</row>
    <row r="60" spans="1:99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</row>
    <row r="61" spans="1:99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</row>
    <row r="62" spans="1:99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</row>
    <row r="63" spans="1:99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</row>
    <row r="64" spans="1:99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</row>
    <row r="65" spans="1:99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</row>
    <row r="66" spans="1:99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</row>
    <row r="67" spans="1:99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</row>
    <row r="68" spans="1:99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</row>
    <row r="69" spans="1:99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</row>
    <row r="70" spans="1:99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</row>
    <row r="71" spans="1:99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</row>
    <row r="72" spans="1:99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</row>
    <row r="73" spans="1:99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</row>
    <row r="74" spans="1:99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</row>
    <row r="75" spans="1:99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</row>
    <row r="76" spans="1:99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</row>
    <row r="77" spans="1:99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</row>
    <row r="78" spans="1:99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</row>
    <row r="79" spans="1:99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</row>
    <row r="80" spans="1:99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</row>
    <row r="81" spans="1:99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</row>
    <row r="82" spans="1:99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</row>
    <row r="83" spans="1:99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</row>
    <row r="84" spans="1:99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</row>
    <row r="85" spans="1:99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</row>
    <row r="86" spans="1:99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</row>
    <row r="87" spans="1:99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</row>
    <row r="88" spans="1:99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</row>
    <row r="89" spans="1:99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</row>
    <row r="90" spans="1:99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</row>
    <row r="91" spans="1:99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</row>
    <row r="92" spans="1:99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</row>
    <row r="93" spans="1:99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</row>
    <row r="94" spans="1:99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</row>
    <row r="95" spans="1:99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</row>
    <row r="96" spans="1:99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</row>
    <row r="97" spans="1:99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</row>
    <row r="98" spans="1:99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</row>
    <row r="99" spans="1:99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</row>
    <row r="100" spans="1:99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</row>
    <row r="101" spans="1:99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</row>
    <row r="102" spans="1:99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</row>
    <row r="103" spans="1:99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</row>
    <row r="104" spans="1:99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</row>
    <row r="105" spans="1:99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</row>
    <row r="106" spans="1:99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</row>
    <row r="107" spans="1:99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</row>
    <row r="108" spans="1:99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</row>
    <row r="109" spans="1:99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</row>
    <row r="110" spans="1:99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</row>
    <row r="111" spans="1:99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</row>
    <row r="112" spans="1:99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</row>
    <row r="113" spans="1:99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</row>
    <row r="114" spans="1:99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</row>
    <row r="115" spans="1:99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</row>
    <row r="116" spans="1:99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</row>
    <row r="117" spans="1:99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</row>
    <row r="118" spans="1:99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</row>
    <row r="119" spans="1:99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</row>
    <row r="120" spans="1:99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</row>
    <row r="121" spans="1:99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</row>
    <row r="122" spans="1:99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</row>
    <row r="123" spans="1:99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</row>
    <row r="124" spans="1:99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</row>
    <row r="125" spans="1:99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</row>
    <row r="126" spans="1:99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</row>
    <row r="127" spans="1:99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</row>
    <row r="128" spans="1:99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</row>
    <row r="129" spans="1:99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</row>
    <row r="130" spans="1:99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</row>
    <row r="131" spans="1:99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</row>
    <row r="132" spans="1:99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</row>
    <row r="133" spans="1:99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</row>
    <row r="134" spans="1:99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</row>
    <row r="135" spans="1:99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</row>
    <row r="136" spans="1:99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</row>
    <row r="137" spans="1:99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</row>
    <row r="138" spans="1:99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</row>
    <row r="139" spans="1:99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</row>
    <row r="140" spans="1:99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</row>
    <row r="141" spans="1:99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</row>
    <row r="142" spans="1:99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</row>
    <row r="143" spans="1:99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</row>
    <row r="144" spans="1:99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</row>
    <row r="145" spans="1:99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</row>
    <row r="146" spans="1:99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</row>
    <row r="147" spans="1:99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</row>
    <row r="148" spans="1:99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</row>
    <row r="149" spans="1:99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</row>
    <row r="150" spans="1:99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</row>
    <row r="151" spans="1:99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</row>
    <row r="152" spans="1:99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</row>
    <row r="153" spans="1:99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</row>
    <row r="154" spans="1:99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</row>
    <row r="155" spans="1:99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</row>
    <row r="156" spans="1:99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</row>
    <row r="157" spans="1:99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</row>
    <row r="158" spans="1:99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</row>
    <row r="159" spans="1:99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</row>
    <row r="160" spans="1:99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</row>
    <row r="161" spans="1:99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</row>
    <row r="162" spans="1:99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</row>
    <row r="163" spans="1:99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</row>
    <row r="164" spans="1:99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</row>
    <row r="165" spans="1:99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</row>
    <row r="166" spans="1:99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</row>
    <row r="167" spans="1:99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</row>
    <row r="168" spans="1:99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</row>
    <row r="169" spans="1:99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</row>
    <row r="170" spans="1:99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</row>
    <row r="171" spans="1:99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</row>
    <row r="172" spans="1:99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</row>
    <row r="173" spans="1:99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</row>
    <row r="174" spans="1:99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</row>
    <row r="175" spans="1:99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</row>
    <row r="176" spans="1:99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</row>
    <row r="177" spans="1:99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</row>
    <row r="178" spans="1:99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</row>
    <row r="179" spans="1:99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</row>
    <row r="180" spans="1:99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</row>
    <row r="181" spans="1:99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</row>
    <row r="182" spans="1:99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</row>
    <row r="183" spans="1:99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</row>
    <row r="184" spans="1:99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</row>
    <row r="185" spans="1:99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</row>
    <row r="186" spans="1:99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</row>
    <row r="187" spans="1:99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</row>
    <row r="188" spans="1:99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</row>
    <row r="189" spans="1:99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</row>
    <row r="190" spans="1:99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</row>
    <row r="191" spans="1:99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</row>
    <row r="192" spans="1:99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</row>
    <row r="193" spans="1:99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</row>
    <row r="194" spans="1:99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</row>
    <row r="195" spans="1:99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</row>
    <row r="196" spans="1:99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</row>
    <row r="197" spans="1:99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</row>
    <row r="198" spans="1:99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</row>
    <row r="199" spans="1:99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</row>
    <row r="200" spans="1:99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</row>
    <row r="201" spans="1:99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</row>
    <row r="202" spans="1:99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</row>
    <row r="203" spans="1:99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</row>
    <row r="204" spans="1:99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</row>
    <row r="205" spans="1:99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</row>
    <row r="206" spans="1:99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</row>
    <row r="207" spans="1:99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</row>
    <row r="208" spans="1:99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</row>
    <row r="209" spans="1:99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</row>
    <row r="210" spans="1:99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</row>
    <row r="211" spans="1:99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</row>
    <row r="212" spans="1:99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</row>
    <row r="213" spans="1:99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</row>
    <row r="214" spans="1:99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</row>
    <row r="215" spans="1:99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</row>
    <row r="216" spans="1:99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</row>
    <row r="217" spans="1:99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</row>
    <row r="218" spans="1:99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</row>
    <row r="219" spans="1:99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</row>
    <row r="220" spans="1:99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</row>
    <row r="221" spans="1:99" ht="15.75" customHeight="1" x14ac:dyDescent="0.25"/>
    <row r="222" spans="1:99" ht="15.75" customHeight="1" x14ac:dyDescent="0.25"/>
    <row r="223" spans="1:99" ht="15.75" customHeight="1" x14ac:dyDescent="0.25"/>
    <row r="224" spans="1:99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A1:CU1000">
    <cfRule type="containsText" dxfId="10" priority="1" operator="containsText" text="PP">
      <formula>NOT(ISERROR(SEARCH(("PP"),(A1))))</formula>
    </cfRule>
  </conditionalFormatting>
  <conditionalFormatting sqref="A1:CU1000">
    <cfRule type="containsText" dxfId="9" priority="2" operator="containsText" text="A1">
      <formula>NOT(ISERROR(SEARCH(("A1"),(A1))))</formula>
    </cfRule>
  </conditionalFormatting>
  <conditionalFormatting sqref="A1:CU1000">
    <cfRule type="containsText" dxfId="8" priority="3" operator="containsText" text="A0">
      <formula>NOT(ISERROR(SEARCH(("A0"),(A1))))</formula>
    </cfRule>
  </conditionalFormatting>
  <conditionalFormatting sqref="A1:CU1000">
    <cfRule type="containsText" dxfId="7" priority="4" operator="containsText" text="AN">
      <formula>NOT(ISERROR(SEARCH(("AN"),(A1))))</formula>
    </cfRule>
  </conditionalFormatting>
  <conditionalFormatting sqref="A1:CU1000">
    <cfRule type="containsText" dxfId="6" priority="5" operator="containsText" text="A2">
      <formula>NOT(ISERROR(SEARCH(("A2"),(A1))))</formula>
    </cfRule>
  </conditionalFormatting>
  <conditionalFormatting sqref="A1:CU1000">
    <cfRule type="cellIs" dxfId="5" priority="6" operator="equal">
      <formula>"P"</formula>
    </cfRule>
  </conditionalFormatting>
  <conditionalFormatting sqref="A1:CU1000">
    <cfRule type="cellIs" dxfId="4" priority="7" operator="equal">
      <formula>"C"</formula>
    </cfRule>
  </conditionalFormatting>
  <conditionalFormatting sqref="A1:CU1000">
    <cfRule type="containsText" dxfId="3" priority="8" operator="containsText" text="L2">
      <formula>NOT(ISERROR(SEARCH(("L2"),(A1))))</formula>
    </cfRule>
  </conditionalFormatting>
  <conditionalFormatting sqref="A1:CU1000">
    <cfRule type="containsText" dxfId="2" priority="9" operator="containsText" text="A/D">
      <formula>NOT(ISERROR(SEARCH(("A/D"),(A1))))</formula>
    </cfRule>
  </conditionalFormatting>
  <conditionalFormatting sqref="A1:CU1000">
    <cfRule type="containsText" dxfId="1" priority="10" operator="containsText" text="WR">
      <formula>NOT(ISERROR(SEARCH(("WR"),(A1))))</formula>
    </cfRule>
  </conditionalFormatting>
  <conditionalFormatting sqref="A1:CU1000">
    <cfRule type="containsText" dxfId="0" priority="11" operator="containsText" text="ING.">
      <formula>NOT(ISERROR(SEARCH(("ING."),(A1))))</formula>
    </cfRule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B1:R1000"/>
  <sheetViews>
    <sheetView workbookViewId="0"/>
  </sheetViews>
  <sheetFormatPr defaultColWidth="12.6640625" defaultRowHeight="15" customHeight="1" x14ac:dyDescent="0.25"/>
  <cols>
    <col min="1" max="1" width="11.109375" customWidth="1"/>
    <col min="2" max="2" width="4.109375" customWidth="1"/>
    <col min="3" max="3" width="9.44140625" customWidth="1"/>
    <col min="4" max="4" width="7.109375" customWidth="1"/>
    <col min="5" max="5" width="5.6640625" customWidth="1"/>
    <col min="6" max="9" width="7.109375" customWidth="1"/>
    <col min="10" max="10" width="8.77734375" customWidth="1"/>
    <col min="11" max="12" width="7.109375" customWidth="1"/>
    <col min="13" max="16" width="7" customWidth="1"/>
    <col min="17" max="26" width="11.109375" customWidth="1"/>
  </cols>
  <sheetData>
    <row r="1" spans="2:18" ht="71.25" customHeight="1" x14ac:dyDescent="0.25">
      <c r="C1" s="117"/>
      <c r="D1" s="118"/>
      <c r="E1" s="117"/>
      <c r="F1" s="117"/>
      <c r="G1" s="118" t="s">
        <v>131</v>
      </c>
      <c r="H1" s="117"/>
      <c r="I1" s="117"/>
      <c r="J1" s="117"/>
      <c r="K1" s="117"/>
      <c r="L1" s="117"/>
      <c r="M1" s="117"/>
      <c r="N1" s="117"/>
      <c r="O1" s="117"/>
      <c r="P1" s="117"/>
    </row>
    <row r="2" spans="2:18" ht="15.75" customHeight="1" x14ac:dyDescent="0.25">
      <c r="B2" s="201" t="s">
        <v>23</v>
      </c>
      <c r="C2" s="119" t="str">
        <f>ORARIO_GENERALE!C4</f>
        <v>08:00-09:00</v>
      </c>
      <c r="D2" s="120" t="str">
        <f>IFERROR(RIGHT(ORARIO_GENERALE!D4,LEN(ORARIO_GENERALE!D4)-SEARCH(" ",ORARIO_GENERALE!D4)),"")</f>
        <v/>
      </c>
      <c r="E2" s="120" t="str">
        <f>IFERROR(RIGHT(ORARIO_GENERALE!E4,LEN(ORARIO_GENERALE!E4)-SEARCH(" ",ORARIO_GENERALE!E4)),"")</f>
        <v/>
      </c>
      <c r="F2" s="120" t="str">
        <f>IFERROR(RIGHT(ORARIO_GENERALE!F4,LEN(ORARIO_GENERALE!F4)-SEARCH(" ",ORARIO_GENERALE!F4)),"")</f>
        <v/>
      </c>
      <c r="G2" s="120" t="str">
        <f>IFERROR(RIGHT(ORARIO_GENERALE!G4,LEN(ORARIO_GENERALE!G4)-SEARCH(" ",ORARIO_GENERALE!G4)),"")</f>
        <v/>
      </c>
      <c r="H2" s="120" t="str">
        <f>IFERROR(RIGHT(ORARIO_GENERALE!H4,LEN(ORARIO_GENERALE!H4)-SEARCH(" ",ORARIO_GENERALE!H4)),"")</f>
        <v/>
      </c>
      <c r="I2" s="120" t="str">
        <f>IFERROR(RIGHT(ORARIO_GENERALE!I4,LEN(ORARIO_GENERALE!I4)-SEARCH(" ",ORARIO_GENERALE!I4)),"")</f>
        <v/>
      </c>
      <c r="J2" s="120" t="e">
        <f t="shared" ref="J2:J59" si="0">#REF!</f>
        <v>#REF!</v>
      </c>
      <c r="K2" s="120"/>
      <c r="L2" s="120"/>
      <c r="M2" s="120"/>
      <c r="N2" s="120"/>
      <c r="O2" s="120"/>
      <c r="P2" s="121"/>
      <c r="Q2" s="3" t="s">
        <v>27</v>
      </c>
    </row>
    <row r="3" spans="2:18" ht="15.75" customHeight="1" x14ac:dyDescent="0.25">
      <c r="B3" s="202"/>
      <c r="C3" s="122" t="str">
        <f>ORARIO_GENERALE!C5</f>
        <v>09:00-10:00</v>
      </c>
      <c r="D3" s="123" t="str">
        <f>IFERROR(RIGHT(ORARIO_GENERALE!D5,LEN(ORARIO_GENERALE!D5)+SEARCH(" ",ORARIO_GENERALE!D5)),"")</f>
        <v/>
      </c>
      <c r="E3" s="123" t="str">
        <f>IFERROR(RIGHT(ORARIO_GENERALE!E5,LEN(ORARIO_GENERALE!E5)+SEARCH(" ",ORARIO_GENERALE!E5)),"")</f>
        <v/>
      </c>
      <c r="F3" s="123" t="str">
        <f>IFERROR(RIGHT(ORARIO_GENERALE!F5,LEN(ORARIO_GENERALE!F5)+SEARCH(" ",ORARIO_GENERALE!F5)),"")</f>
        <v/>
      </c>
      <c r="G3" s="123" t="str">
        <f>IFERROR(RIGHT(ORARIO_GENERALE!G8,LEN(ORARIO_GENERALE!G8)+SEARCH(" ",ORARIO_GENERALE!G8)),"")</f>
        <v/>
      </c>
      <c r="H3" s="123" t="str">
        <f>IFERROR(RIGHT(ORARIO_GENERALE!H5,LEN(ORARIO_GENERALE!H5)+SEARCH(" ",ORARIO_GENERALE!H5)),"")</f>
        <v/>
      </c>
      <c r="I3" s="123" t="str">
        <f>IFERROR(RIGHT(ORARIO_GENERALE!I5,LEN(ORARIO_GENERALE!I5)+SEARCH(" ",ORARIO_GENERALE!I5)),"")</f>
        <v/>
      </c>
      <c r="J3" s="123" t="e">
        <f t="shared" si="0"/>
        <v>#REF!</v>
      </c>
      <c r="K3" s="123" t="str">
        <f t="shared" ref="K3:K4" si="1">IFERROR(RIGHT(#REF!,LEN(#REF!)+SEARCH(" ",#REF!)),"")</f>
        <v/>
      </c>
      <c r="L3" s="123" t="str">
        <f>IFERROR(RIGHT(ORARIO_GENERALE!L5,LEN(ORARIO_GENERALE!L5)+SEARCH(" ",ORARIO_GENERALE!L5)),"")</f>
        <v/>
      </c>
      <c r="M3" s="123" t="str">
        <f t="shared" ref="M3:P3" si="2">IFERROR(RIGHT(#REF!,LEN(#REF!)+SEARCH(" ",#REF!)),"")</f>
        <v/>
      </c>
      <c r="N3" s="123" t="str">
        <f t="shared" si="2"/>
        <v/>
      </c>
      <c r="O3" s="123" t="str">
        <f t="shared" si="2"/>
        <v/>
      </c>
      <c r="P3" s="124" t="str">
        <f t="shared" si="2"/>
        <v/>
      </c>
    </row>
    <row r="4" spans="2:18" ht="15.75" customHeight="1" x14ac:dyDescent="0.25">
      <c r="B4" s="202"/>
      <c r="C4" s="122" t="str">
        <f>ORARIO_GENERALE!C6</f>
        <v>10:00-11:00</v>
      </c>
      <c r="D4" s="123" t="str">
        <f>IFERROR(RIGHT(ORARIO_GENERALE!D6,LEN(ORARIO_GENERALE!D6)+SEARCH(" ",ORARIO_GENERALE!D6)),"")</f>
        <v/>
      </c>
      <c r="E4" s="123" t="str">
        <f>IFERROR(RIGHT(ORARIO_GENERALE!E6,LEN(ORARIO_GENERALE!E6)+SEARCH(" ",ORARIO_GENERALE!E6)),"")</f>
        <v/>
      </c>
      <c r="F4" s="123" t="str">
        <f>IFERROR(RIGHT(ORARIO_GENERALE!F6,LEN(ORARIO_GENERALE!F6)+SEARCH(" ",ORARIO_GENERALE!F6)),"")</f>
        <v/>
      </c>
      <c r="G4" s="123" t="str">
        <f>IFERROR(RIGHT(#REF!,LEN(#REF!)+SEARCH(" ",#REF!)),"")</f>
        <v/>
      </c>
      <c r="H4" s="123" t="str">
        <f>IFERROR(RIGHT(ORARIO_GENERALE!H6,LEN(ORARIO_GENERALE!H6)+SEARCH(" ",ORARIO_GENERALE!H6)),"")</f>
        <v/>
      </c>
      <c r="I4" s="123" t="str">
        <f>IFERROR(RIGHT(ORARIO_GENERALE!I6,LEN(ORARIO_GENERALE!I6)+SEARCH(" ",ORARIO_GENERALE!I6)),"")</f>
        <v/>
      </c>
      <c r="J4" s="123" t="e">
        <f t="shared" si="0"/>
        <v>#REF!</v>
      </c>
      <c r="K4" s="123" t="str">
        <f t="shared" si="1"/>
        <v/>
      </c>
      <c r="L4" s="123" t="str">
        <f>IFERROR(RIGHT(ORARIO_GENERALE!L6,LEN(ORARIO_GENERALE!L6)+SEARCH(" ",ORARIO_GENERALE!L6)),"")</f>
        <v/>
      </c>
      <c r="M4" s="123" t="str">
        <f>IFERROR(RIGHT(ORARIO_GENERALE!K5,LEN(ORARIO_GENERALE!K5)+SEARCH(" ",ORARIO_GENERALE!K5)),"")</f>
        <v/>
      </c>
      <c r="N4" s="123" t="str">
        <f t="shared" ref="N4:P4" si="3">IFERROR(RIGHT(#REF!,LEN(#REF!)+SEARCH(" ",#REF!)),"")</f>
        <v/>
      </c>
      <c r="O4" s="123" t="str">
        <f t="shared" si="3"/>
        <v/>
      </c>
      <c r="P4" s="124" t="str">
        <f t="shared" si="3"/>
        <v/>
      </c>
    </row>
    <row r="5" spans="2:18" ht="15.75" customHeight="1" x14ac:dyDescent="0.25">
      <c r="B5" s="202"/>
      <c r="C5" s="122" t="str">
        <f>ORARIO_GENERALE!C7</f>
        <v>11:00-12:00</v>
      </c>
      <c r="D5" s="123" t="str">
        <f>IFERROR(RIGHT(ORARIO_GENERALE!D7,LEN(ORARIO_GENERALE!D7)+SEARCH(" ",ORARIO_GENERALE!D7)),"")</f>
        <v/>
      </c>
      <c r="E5" s="123" t="str">
        <f>IFERROR(RIGHT(ORARIO_GENERALE!E7,LEN(ORARIO_GENERALE!E7)+SEARCH(" ",ORARIO_GENERALE!E7)),"")</f>
        <v/>
      </c>
      <c r="F5" s="123" t="str">
        <f>IFERROR(RIGHT(ORARIO_GENERALE!F7,LEN(ORARIO_GENERALE!F7)+SEARCH(" ",ORARIO_GENERALE!F7)),"")</f>
        <v/>
      </c>
      <c r="G5" s="123" t="str">
        <f>IFERROR(RIGHT(ORARIO_GENERALE!G7,LEN(ORARIO_GENERALE!G7)+SEARCH(" ",ORARIO_GENERALE!G7)),"")</f>
        <v/>
      </c>
      <c r="H5" s="123" t="str">
        <f>IFERROR(RIGHT(ORARIO_GENERALE!H7,LEN(ORARIO_GENERALE!H7)+SEARCH(" ",ORARIO_GENERALE!H7)),"")</f>
        <v/>
      </c>
      <c r="I5" s="123" t="str">
        <f>IFERROR(RIGHT(ORARIO_GENERALE!I7,LEN(ORARIO_GENERALE!I7)+SEARCH(" ",ORARIO_GENERALE!I7)),"")</f>
        <v/>
      </c>
      <c r="J5" s="123" t="e">
        <f t="shared" si="0"/>
        <v>#REF!</v>
      </c>
      <c r="K5" s="123" t="str">
        <f>IFERROR(RIGHT(ORARIO_GENERALE!K7,LEN(ORARIO_GENERALE!K7)+SEARCH(" ",ORARIO_GENERALE!K7)),"")</f>
        <v/>
      </c>
      <c r="L5" s="123" t="str">
        <f>IFERROR(RIGHT(ORARIO_GENERALE!L7,LEN(ORARIO_GENERALE!L7)+SEARCH(" ",ORARIO_GENERALE!L7)),"")</f>
        <v/>
      </c>
      <c r="M5" s="123" t="str">
        <f t="shared" ref="M5:P5" si="4">IFERROR(RIGHT(#REF!,LEN(#REF!)+SEARCH(" ",#REF!)),"")</f>
        <v/>
      </c>
      <c r="N5" s="123" t="str">
        <f t="shared" si="4"/>
        <v/>
      </c>
      <c r="O5" s="123" t="str">
        <f t="shared" si="4"/>
        <v/>
      </c>
      <c r="P5" s="124" t="str">
        <f t="shared" si="4"/>
        <v/>
      </c>
    </row>
    <row r="6" spans="2:18" ht="15.75" customHeight="1" x14ac:dyDescent="0.25">
      <c r="B6" s="202"/>
      <c r="C6" s="122" t="str">
        <f>ORARIO_GENERALE!C8</f>
        <v>12:00-13:00</v>
      </c>
      <c r="D6" s="123" t="str">
        <f>IFERROR(RIGHT(ORARIO_GENERALE!D8,LEN(ORARIO_GENERALE!D8)+SEARCH(" ",ORARIO_GENERALE!D8)),"")</f>
        <v/>
      </c>
      <c r="E6" s="123" t="str">
        <f>IFERROR(RIGHT(ORARIO_GENERALE!E8,LEN(ORARIO_GENERALE!E8)+SEARCH(" ",ORARIO_GENERALE!E8)),"")</f>
        <v/>
      </c>
      <c r="F6" s="123" t="str">
        <f>IFERROR(RIGHT(ORARIO_GENERALE!F8,LEN(ORARIO_GENERALE!F8)+SEARCH(" ",ORARIO_GENERALE!F8)),"")</f>
        <v/>
      </c>
      <c r="G6" s="123" t="str">
        <f>IFERROR(RIGHT(#REF!,LEN(#REF!)+SEARCH(" ",#REF!)),"")</f>
        <v/>
      </c>
      <c r="H6" s="123" t="str">
        <f>IFERROR(RIGHT(ORARIO_GENERALE!H14,LEN(ORARIO_GENERALE!H14)+SEARCH(" ",ORARIO_GENERALE!H14)),"")</f>
        <v/>
      </c>
      <c r="I6" s="123" t="str">
        <f>IFERROR(RIGHT(ORARIO_GENERALE!I8,LEN(ORARIO_GENERALE!I8)+SEARCH(" ",ORARIO_GENERALE!I8)),"")</f>
        <v/>
      </c>
      <c r="J6" s="123" t="e">
        <f t="shared" si="0"/>
        <v>#REF!</v>
      </c>
      <c r="K6" s="123" t="str">
        <f>IFERROR(RIGHT(ORARIO_GENERALE!K21,LEN(ORARIO_GENERALE!K21)+SEARCH(" ",ORARIO_GENERALE!K21)),"")</f>
        <v/>
      </c>
      <c r="L6" s="123" t="str">
        <f>IFERROR(RIGHT(ORARIO_GENERALE!L8,LEN(ORARIO_GENERALE!L8)+SEARCH(" ",ORARIO_GENERALE!L8)),"")</f>
        <v/>
      </c>
      <c r="M6" s="123" t="str">
        <f>IFERROR(RIGHT(ORARIO_GENERALE!P57,LEN(ORARIO_GENERALE!P57)+SEARCH(" ",ORARIO_GENERALE!P57)),"")</f>
        <v/>
      </c>
      <c r="N6" s="123" t="str">
        <f t="shared" ref="N6:P6" si="5">IFERROR(RIGHT(#REF!,LEN(#REF!)+SEARCH(" ",#REF!)),"")</f>
        <v/>
      </c>
      <c r="O6" s="123" t="str">
        <f t="shared" si="5"/>
        <v/>
      </c>
      <c r="P6" s="124" t="str">
        <f t="shared" si="5"/>
        <v/>
      </c>
    </row>
    <row r="7" spans="2:18" ht="15.75" customHeight="1" x14ac:dyDescent="0.25">
      <c r="B7" s="202"/>
      <c r="C7" s="122" t="str">
        <f>ORARIO_GENERALE!C9</f>
        <v>13:00-14:00</v>
      </c>
      <c r="D7" s="123" t="str">
        <f>IFERROR(RIGHT(ORARIO_GENERALE!D9,LEN(ORARIO_GENERALE!D9)+SEARCH(" ",ORARIO_GENERALE!D9)),"")</f>
        <v/>
      </c>
      <c r="E7" s="123" t="str">
        <f>IFERROR(RIGHT(ORARIO_GENERALE!E9,LEN(ORARIO_GENERALE!E9)+SEARCH(" ",ORARIO_GENERALE!E9)),"")</f>
        <v/>
      </c>
      <c r="F7" s="123" t="str">
        <f>IFERROR(RIGHT(ORARIO_GENERALE!F9,LEN(ORARIO_GENERALE!F9)+SEARCH(" ",ORARIO_GENERALE!F9)),"")</f>
        <v/>
      </c>
      <c r="G7" s="123" t="str">
        <f>IFERROR(RIGHT(ORARIO_GENERALE!G6,LEN(ORARIO_GENERALE!G6)+SEARCH(" ",ORARIO_GENERALE!G6)),"")</f>
        <v/>
      </c>
      <c r="H7" s="123" t="str">
        <f>IFERROR(RIGHT(ORARIO_GENERALE!H15,LEN(ORARIO_GENERALE!H15)+SEARCH(" ",ORARIO_GENERALE!H15)),"")</f>
        <v/>
      </c>
      <c r="I7" s="123" t="str">
        <f>IFERROR(RIGHT(ORARIO_GENERALE!I9,LEN(ORARIO_GENERALE!I9)+SEARCH(" ",ORARIO_GENERALE!I9)),"")</f>
        <v/>
      </c>
      <c r="J7" s="123" t="e">
        <f t="shared" si="0"/>
        <v>#REF!</v>
      </c>
      <c r="K7" s="123" t="str">
        <f t="shared" ref="K7:P7" si="6">IFERROR(RIGHT(#REF!,LEN(#REF!)+SEARCH(" ",#REF!)),"")</f>
        <v/>
      </c>
      <c r="L7" s="123" t="str">
        <f t="shared" si="6"/>
        <v/>
      </c>
      <c r="M7" s="123" t="str">
        <f t="shared" si="6"/>
        <v/>
      </c>
      <c r="N7" s="123" t="str">
        <f t="shared" si="6"/>
        <v/>
      </c>
      <c r="O7" s="123" t="str">
        <f t="shared" si="6"/>
        <v/>
      </c>
      <c r="P7" s="124" t="str">
        <f t="shared" si="6"/>
        <v/>
      </c>
    </row>
    <row r="8" spans="2:18" ht="15.75" customHeight="1" x14ac:dyDescent="0.25">
      <c r="B8" s="202"/>
      <c r="C8" s="122" t="str">
        <f>ORARIO_GENERALE!C10</f>
        <v>14:00-15:00</v>
      </c>
      <c r="D8" s="123" t="str">
        <f>IFERROR(RIGHT(ORARIO_GENERALE!D10,LEN(ORARIO_GENERALE!D10)+SEARCH(" ",ORARIO_GENERALE!D10)),"")</f>
        <v/>
      </c>
      <c r="E8" s="123" t="str">
        <f>IFERROR(RIGHT(ORARIO_GENERALE!E10,LEN(ORARIO_GENERALE!E10)+SEARCH(" ",ORARIO_GENERALE!E10)),"")</f>
        <v/>
      </c>
      <c r="F8" s="123" t="str">
        <f>IFERROR(RIGHT(ORARIO_GENERALE!F10,LEN(ORARIO_GENERALE!F10)+SEARCH(" ",ORARIO_GENERALE!F10)),"")</f>
        <v/>
      </c>
      <c r="G8" s="123" t="str">
        <f>IFERROR(RIGHT(ORARIO_GENERALE!G10,LEN(ORARIO_GENERALE!G10)+SEARCH(" ",ORARIO_GENERALE!G10)),"")</f>
        <v/>
      </c>
      <c r="H8" s="123" t="str">
        <f>IFERROR(RIGHT(ORARIO_GENERALE!H10,LEN(ORARIO_GENERALE!H10)+SEARCH(" ",ORARIO_GENERALE!H10)),"")</f>
        <v/>
      </c>
      <c r="I8" s="123" t="str">
        <f>IFERROR(RIGHT(ORARIO_GENERALE!I10,LEN(ORARIO_GENERALE!I10)+SEARCH(" ",ORARIO_GENERALE!I10)),"")</f>
        <v/>
      </c>
      <c r="J8" s="123" t="e">
        <f t="shared" si="0"/>
        <v>#REF!</v>
      </c>
      <c r="K8" s="123" t="str">
        <f>IFERROR(RIGHT(ORARIO_GENERALE!K10,LEN(ORARIO_GENERALE!K10)+SEARCH(" ",ORARIO_GENERALE!K10)),"")</f>
        <v/>
      </c>
      <c r="L8" s="123" t="str">
        <f>IFERROR(RIGHT(#REF!,LEN(#REF!)+SEARCH(" ",#REF!)),"")</f>
        <v/>
      </c>
      <c r="M8" s="123" t="str">
        <f>IFERROR(RIGHT(ORARIO_GENERALE!P5,LEN(ORARIO_GENERALE!P5)+SEARCH(" ",ORARIO_GENERALE!P5)),"")</f>
        <v/>
      </c>
      <c r="N8" s="123" t="str">
        <f t="shared" ref="N8:P8" si="7">IFERROR(RIGHT(#REF!,LEN(#REF!)+SEARCH(" ",#REF!)),"")</f>
        <v/>
      </c>
      <c r="O8" s="123" t="str">
        <f t="shared" si="7"/>
        <v/>
      </c>
      <c r="P8" s="124" t="str">
        <f t="shared" si="7"/>
        <v/>
      </c>
    </row>
    <row r="9" spans="2:18" ht="15.75" customHeight="1" x14ac:dyDescent="0.25">
      <c r="B9" s="202"/>
      <c r="C9" s="122" t="str">
        <f>ORARIO_GENERALE!C11</f>
        <v>15:00-16:00</v>
      </c>
      <c r="D9" s="123" t="str">
        <f>IFERROR(RIGHT(ORARIO_GENERALE!D11,LEN(ORARIO_GENERALE!D11)+SEARCH(" ",ORARIO_GENERALE!D11)),"")</f>
        <v/>
      </c>
      <c r="E9" s="123" t="str">
        <f>IFERROR(RIGHT(ORARIO_GENERALE!E11,LEN(ORARIO_GENERALE!E11)+SEARCH(" ",ORARIO_GENERALE!E11)),"")</f>
        <v/>
      </c>
      <c r="F9" s="123" t="str">
        <f>IFERROR(RIGHT(ORARIO_GENERALE!F11,LEN(ORARIO_GENERALE!F11)+SEARCH(" ",ORARIO_GENERALE!F11)),"")</f>
        <v/>
      </c>
      <c r="G9" s="123" t="str">
        <f>IFERROR(RIGHT(ORARIO_GENERALE!G11,LEN(ORARIO_GENERALE!G11)+SEARCH(" ",ORARIO_GENERALE!G11)),"")</f>
        <v/>
      </c>
      <c r="H9" s="123" t="str">
        <f>IFERROR(RIGHT(ORARIO_GENERALE!H11,LEN(ORARIO_GENERALE!H11)+SEARCH(" ",ORARIO_GENERALE!H11)),"")</f>
        <v/>
      </c>
      <c r="I9" s="123" t="str">
        <f>IFERROR(RIGHT(ORARIO_GENERALE!I11,LEN(ORARIO_GENERALE!I11)+SEARCH(" ",ORARIO_GENERALE!I11)),"")</f>
        <v/>
      </c>
      <c r="J9" s="123" t="e">
        <f t="shared" si="0"/>
        <v>#REF!</v>
      </c>
      <c r="K9" s="123" t="str">
        <f>IFERROR(RIGHT(ORARIO_GENERALE!K11,LEN(ORARIO_GENERALE!K11)+SEARCH(" ",ORARIO_GENERALE!K11)),"")</f>
        <v/>
      </c>
      <c r="L9" s="123" t="str">
        <f>IFERROR(RIGHT(ORARIO_GENERALE!L11,LEN(ORARIO_GENERALE!L11)+SEARCH(" ",ORARIO_GENERALE!L11)),"")</f>
        <v/>
      </c>
      <c r="M9" s="123" t="str">
        <f>IFERROR(RIGHT(ORARIO_GENERALE!P6,LEN(ORARIO_GENERALE!P6)+SEARCH(" ",ORARIO_GENERALE!P6)),"")</f>
        <v/>
      </c>
      <c r="N9" s="123" t="str">
        <f t="shared" ref="N9:P9" si="8">IFERROR(RIGHT(#REF!,LEN(#REF!)+SEARCH(" ",#REF!)),"")</f>
        <v/>
      </c>
      <c r="O9" s="123" t="str">
        <f t="shared" si="8"/>
        <v/>
      </c>
      <c r="P9" s="124" t="str">
        <f t="shared" si="8"/>
        <v/>
      </c>
    </row>
    <row r="10" spans="2:18" ht="15.75" customHeight="1" x14ac:dyDescent="0.25">
      <c r="B10" s="202"/>
      <c r="C10" s="122" t="str">
        <f>ORARIO_GENERALE!C12</f>
        <v>16:00-17:00</v>
      </c>
      <c r="D10" s="123" t="str">
        <f>IFERROR(RIGHT(#REF!,LEN(#REF!)+SEARCH(" ",#REF!)),"")</f>
        <v/>
      </c>
      <c r="E10" s="123" t="str">
        <f>IFERROR(RIGHT(ORARIO_GENERALE!E12,LEN(ORARIO_GENERALE!E12)+SEARCH(" ",ORARIO_GENERALE!E12)),"")</f>
        <v/>
      </c>
      <c r="F10" s="123" t="str">
        <f>IFERROR(RIGHT(ORARIO_GENERALE!F12,LEN(ORARIO_GENERALE!F12)+SEARCH(" ",ORARIO_GENERALE!F12)),"")</f>
        <v/>
      </c>
      <c r="G10" s="123" t="str">
        <f>IFERROR(RIGHT(ORARIO_GENERALE!G12,LEN(ORARIO_GENERALE!G12)+SEARCH(" ",ORARIO_GENERALE!G12)),"")</f>
        <v/>
      </c>
      <c r="H10" s="123" t="str">
        <f t="shared" ref="H10:H13" si="9">IFERROR(RIGHT(#REF!,LEN(#REF!)+SEARCH(" ",#REF!)),"")</f>
        <v/>
      </c>
      <c r="I10" s="123" t="str">
        <f>IFERROR(RIGHT(ORARIO_GENERALE!I12,LEN(ORARIO_GENERALE!I12)+SEARCH(" ",ORARIO_GENERALE!I12)),"")</f>
        <v/>
      </c>
      <c r="J10" s="123" t="e">
        <f t="shared" si="0"/>
        <v>#REF!</v>
      </c>
      <c r="K10" s="123" t="str">
        <f>IFERROR(RIGHT(ORARIO_GENERALE!K12,LEN(ORARIO_GENERALE!K12)+SEARCH(" ",ORARIO_GENERALE!K12)),"")</f>
        <v/>
      </c>
      <c r="L10" s="123" t="str">
        <f>IFERROR(RIGHT(ORARIO_GENERALE!L12,LEN(ORARIO_GENERALE!L12)+SEARCH(" ",ORARIO_GENERALE!L12)),"")</f>
        <v/>
      </c>
      <c r="M10" s="123" t="str">
        <f>IFERROR(RIGHT(ORARIO_GENERALE!P7,LEN(ORARIO_GENERALE!P7)+SEARCH(" ",ORARIO_GENERALE!P7)),"")</f>
        <v/>
      </c>
      <c r="N10" s="123" t="str">
        <f t="shared" ref="N10:P10" si="10">IFERROR(RIGHT(#REF!,LEN(#REF!)+SEARCH(" ",#REF!)),"")</f>
        <v/>
      </c>
      <c r="O10" s="123" t="str">
        <f t="shared" si="10"/>
        <v/>
      </c>
      <c r="P10" s="124" t="str">
        <f t="shared" si="10"/>
        <v/>
      </c>
    </row>
    <row r="11" spans="2:18" ht="15.75" customHeight="1" x14ac:dyDescent="0.25">
      <c r="B11" s="202"/>
      <c r="C11" s="122" t="str">
        <f>ORARIO_GENERALE!C13</f>
        <v>17:00-18-00</v>
      </c>
      <c r="D11" s="123" t="str">
        <f>IFERROR(RIGHT(ORARIO_GENERALE!D13,LEN(ORARIO_GENERALE!D13)+SEARCH(" ",ORARIO_GENERALE!D13)),"")</f>
        <v/>
      </c>
      <c r="E11" s="123" t="str">
        <f>IFERROR(RIGHT(ORARIO_GENERALE!E13,LEN(ORARIO_GENERALE!E13)+SEARCH(" ",ORARIO_GENERALE!E13)),"")</f>
        <v/>
      </c>
      <c r="F11" s="123" t="str">
        <f>IFERROR(RIGHT(ORARIO_GENERALE!F13,LEN(ORARIO_GENERALE!F13)+SEARCH(" ",ORARIO_GENERALE!F13)),"")</f>
        <v/>
      </c>
      <c r="G11" s="123" t="str">
        <f>IFERROR(RIGHT(ORARIO_GENERALE!G13,LEN(ORARIO_GENERALE!G13)+SEARCH(" ",ORARIO_GENERALE!G13)),"")</f>
        <v/>
      </c>
      <c r="H11" s="123" t="str">
        <f t="shared" si="9"/>
        <v/>
      </c>
      <c r="I11" s="123" t="str">
        <f>IFERROR(RIGHT(ORARIO_GENERALE!I13,LEN(ORARIO_GENERALE!I13)+SEARCH(" ",ORARIO_GENERALE!I13)),"")</f>
        <v/>
      </c>
      <c r="J11" s="123" t="e">
        <f t="shared" si="0"/>
        <v>#REF!</v>
      </c>
      <c r="K11" s="123" t="str">
        <f>IFERROR(RIGHT(ORARIO_GENERALE!K13,LEN(ORARIO_GENERALE!K13)+SEARCH(" ",ORARIO_GENERALE!K13)),"")</f>
        <v/>
      </c>
      <c r="L11" s="123" t="str">
        <f>IFERROR(RIGHT(ORARIO_GENERALE!L13,LEN(ORARIO_GENERALE!L13)+SEARCH(" ",ORARIO_GENERALE!L13)),"")</f>
        <v/>
      </c>
      <c r="M11" s="123" t="str">
        <f>IFERROR(RIGHT(ORARIO_GENERALE!P8,LEN(ORARIO_GENERALE!P8)+SEARCH(" ",ORARIO_GENERALE!P8)),"")</f>
        <v/>
      </c>
      <c r="N11" s="123" t="str">
        <f t="shared" ref="N11:P11" si="11">IFERROR(RIGHT(#REF!,LEN(#REF!)+SEARCH(" ",#REF!)),"")</f>
        <v/>
      </c>
      <c r="O11" s="123" t="str">
        <f t="shared" si="11"/>
        <v/>
      </c>
      <c r="P11" s="124" t="str">
        <f t="shared" si="11"/>
        <v/>
      </c>
    </row>
    <row r="12" spans="2:18" ht="15.75" customHeight="1" x14ac:dyDescent="0.25">
      <c r="B12" s="202"/>
      <c r="C12" s="122" t="str">
        <f>ORARIO_GENERALE!C14</f>
        <v>18:00-19:00</v>
      </c>
      <c r="D12" s="123" t="str">
        <f>IFERROR(RIGHT(ORARIO_GENERALE!D14,LEN(ORARIO_GENERALE!D14)+SEARCH(" ",ORARIO_GENERALE!D14)),"")</f>
        <v/>
      </c>
      <c r="E12" s="123" t="str">
        <f>IFERROR(RIGHT(ORARIO_GENERALE!E14,LEN(ORARIO_GENERALE!E14)+SEARCH(" ",ORARIO_GENERALE!E14)),"")</f>
        <v/>
      </c>
      <c r="F12" s="123" t="str">
        <f>IFERROR(RIGHT(ORARIO_GENERALE!F14,LEN(ORARIO_GENERALE!F14)+SEARCH(" ",ORARIO_GENERALE!F14)),"")</f>
        <v/>
      </c>
      <c r="G12" s="123" t="str">
        <f>IFERROR(RIGHT(ORARIO_GENERALE!G14,LEN(ORARIO_GENERALE!G14)+SEARCH(" ",ORARIO_GENERALE!G14)),"")</f>
        <v/>
      </c>
      <c r="H12" s="123" t="str">
        <f t="shared" si="9"/>
        <v/>
      </c>
      <c r="I12" s="123" t="str">
        <f>IFERROR(RIGHT(ORARIO_GENERALE!I14,LEN(ORARIO_GENERALE!I14)+SEARCH(" ",ORARIO_GENERALE!I14)),"")</f>
        <v/>
      </c>
      <c r="J12" s="123" t="e">
        <f t="shared" si="0"/>
        <v>#REF!</v>
      </c>
      <c r="K12" s="123" t="str">
        <f>IFERROR(RIGHT(ORARIO_GENERALE!K14,LEN(ORARIO_GENERALE!K14)+SEARCH(" ",ORARIO_GENERALE!K14)),"")</f>
        <v/>
      </c>
      <c r="L12" s="123" t="str">
        <f>IFERROR(RIGHT(ORARIO_GENERALE!L9,LEN(ORARIO_GENERALE!L9)+SEARCH(" ",ORARIO_GENERALE!L9)),"")</f>
        <v/>
      </c>
      <c r="M12" s="123" t="str">
        <f>IFERROR(RIGHT(ORARIO_GENERALE!P9,LEN(ORARIO_GENERALE!P9)+SEARCH(" ",ORARIO_GENERALE!P9)),"")</f>
        <v/>
      </c>
      <c r="N12" s="123" t="str">
        <f t="shared" ref="N12:P12" si="12">IFERROR(RIGHT(#REF!,LEN(#REF!)+SEARCH(" ",#REF!)),"")</f>
        <v/>
      </c>
      <c r="O12" s="123" t="str">
        <f t="shared" si="12"/>
        <v/>
      </c>
      <c r="P12" s="124" t="str">
        <f t="shared" si="12"/>
        <v/>
      </c>
    </row>
    <row r="13" spans="2:18" ht="15.75" customHeight="1" x14ac:dyDescent="0.25">
      <c r="B13" s="202"/>
      <c r="C13" s="122" t="str">
        <f>ORARIO_GENERALE!C15</f>
        <v>19:00-20:00</v>
      </c>
      <c r="D13" s="123" t="str">
        <f>IFERROR(RIGHT(ORARIO_GENERALE!D15,LEN(ORARIO_GENERALE!D15)+SEARCH(" ",ORARIO_GENERALE!D15)),"")</f>
        <v/>
      </c>
      <c r="E13" s="123" t="str">
        <f>IFERROR(RIGHT(ORARIO_GENERALE!E15,LEN(ORARIO_GENERALE!E15)+SEARCH(" ",ORARIO_GENERALE!E15)),"")</f>
        <v/>
      </c>
      <c r="F13" s="123" t="str">
        <f>IFERROR(RIGHT(ORARIO_GENERALE!F15,LEN(ORARIO_GENERALE!F15)+SEARCH(" ",ORARIO_GENERALE!F15)),"")</f>
        <v/>
      </c>
      <c r="G13" s="123" t="str">
        <f>IFERROR(RIGHT(ORARIO_GENERALE!G15,LEN(ORARIO_GENERALE!G15)+SEARCH(" ",ORARIO_GENERALE!G15)),"")</f>
        <v/>
      </c>
      <c r="H13" s="123" t="str">
        <f t="shared" si="9"/>
        <v/>
      </c>
      <c r="I13" s="123" t="str">
        <f>IFERROR(RIGHT(ORARIO_GENERALE!I15,LEN(ORARIO_GENERALE!I15)+SEARCH(" ",ORARIO_GENERALE!I15)),"")</f>
        <v/>
      </c>
      <c r="J13" s="123" t="e">
        <f t="shared" si="0"/>
        <v>#REF!</v>
      </c>
      <c r="K13" s="123" t="str">
        <f>IFERROR(RIGHT(ORARIO_GENERALE!K15,LEN(ORARIO_GENERALE!K15)+SEARCH(" ",ORARIO_GENERALE!K15)),"")</f>
        <v/>
      </c>
      <c r="L13" s="123" t="str">
        <f>IFERROR(RIGHT(ORARIO_GENERALE!L10,LEN(ORARIO_GENERALE!L10)+SEARCH(" ",ORARIO_GENERALE!L10)),"")</f>
        <v/>
      </c>
      <c r="M13" s="123" t="str">
        <f>IFERROR(RIGHT(ORARIO_GENERALE!P15,LEN(ORARIO_GENERALE!P15)+SEARCH(" ",ORARIO_GENERALE!P15)),"")</f>
        <v/>
      </c>
      <c r="N13" s="123" t="str">
        <f t="shared" ref="N13:P13" si="13">IFERROR(RIGHT(#REF!,LEN(#REF!)+SEARCH(" ",#REF!)),"")</f>
        <v/>
      </c>
      <c r="O13" s="123" t="str">
        <f t="shared" si="13"/>
        <v/>
      </c>
      <c r="P13" s="124" t="str">
        <f t="shared" si="13"/>
        <v/>
      </c>
    </row>
    <row r="14" spans="2:18" ht="15.75" customHeight="1" x14ac:dyDescent="0.25">
      <c r="B14" s="203"/>
      <c r="C14" s="125" t="str">
        <f>ORARIO_GENERALE!C16</f>
        <v>20:00-21:00</v>
      </c>
      <c r="D14" s="127" t="str">
        <f>IFERROR(RIGHT(ORARIO_GENERALE!D16,LEN(ORARIO_GENERALE!D16)+SEARCH(" ",ORARIO_GENERALE!D16)),"")</f>
        <v/>
      </c>
      <c r="E14" s="127" t="str">
        <f>IFERROR(RIGHT(ORARIO_GENERALE!E16,LEN(ORARIO_GENERALE!E16)+SEARCH(" ",ORARIO_GENERALE!E16)),"")</f>
        <v/>
      </c>
      <c r="F14" s="127" t="str">
        <f>IFERROR(RIGHT(ORARIO_GENERALE!F16,LEN(ORARIO_GENERALE!F16)+SEARCH(" ",ORARIO_GENERALE!F16)),"")</f>
        <v/>
      </c>
      <c r="G14" s="127" t="str">
        <f>IFERROR(RIGHT(ORARIO_GENERALE!G16,LEN(ORARIO_GENERALE!G16)+SEARCH(" ",ORARIO_GENERALE!G16)),"")</f>
        <v/>
      </c>
      <c r="H14" s="127" t="str">
        <f>IFERROR(RIGHT(ORARIO_GENERALE!H16,LEN(ORARIO_GENERALE!H16)+SEARCH(" ",ORARIO_GENERALE!H16)),"")</f>
        <v/>
      </c>
      <c r="I14" s="127" t="str">
        <f>IFERROR(RIGHT(ORARIO_GENERALE!I16,LEN(ORARIO_GENERALE!I16)+SEARCH(" ",ORARIO_GENERALE!I16)),"")</f>
        <v/>
      </c>
      <c r="J14" s="127" t="e">
        <f t="shared" si="0"/>
        <v>#REF!</v>
      </c>
      <c r="K14" s="127" t="str">
        <f>IFERROR(RIGHT(ORARIO_GENERALE!K16,LEN(ORARIO_GENERALE!K16)+SEARCH(" ",ORARIO_GENERALE!K16)),"")</f>
        <v/>
      </c>
      <c r="L14" s="127" t="str">
        <f>IFERROR(RIGHT(ORARIO_GENERALE!L16,LEN(ORARIO_GENERALE!L16)+SEARCH(" ",ORARIO_GENERALE!L16)),"")</f>
        <v/>
      </c>
      <c r="M14" s="127" t="str">
        <f>IFERROR(RIGHT(ORARIO_GENERALE!P16,LEN(ORARIO_GENERALE!P16)+SEARCH(" ",ORARIO_GENERALE!P16)),"")</f>
        <v/>
      </c>
      <c r="N14" s="127" t="str">
        <f t="shared" ref="N14:P14" si="14">IFERROR(RIGHT(#REF!,LEN(#REF!)+SEARCH(" ",#REF!)),"")</f>
        <v/>
      </c>
      <c r="O14" s="127" t="str">
        <f t="shared" si="14"/>
        <v/>
      </c>
      <c r="P14" s="128" t="str">
        <f t="shared" si="14"/>
        <v/>
      </c>
    </row>
    <row r="15" spans="2:18" ht="15.75" customHeight="1" x14ac:dyDescent="0.25">
      <c r="B15" s="204" t="s">
        <v>27</v>
      </c>
      <c r="C15" s="119" t="str">
        <f>ORARIO_GENERALE!C17</f>
        <v>08:00-09:00</v>
      </c>
      <c r="D15" s="120" t="str">
        <f>IFERROR(RIGHT(ORARIO_GENERALE!D17,LEN(ORARIO_GENERALE!D17)+SEARCH(" ",ORARIO_GENERALE!D17)),"")</f>
        <v/>
      </c>
      <c r="E15" s="120" t="str">
        <f>IFERROR(RIGHT(ORARIO_GENERALE!E17,LEN(ORARIO_GENERALE!E17)+SEARCH(" ",ORARIO_GENERALE!E17)),"")</f>
        <v/>
      </c>
      <c r="F15" s="120" t="str">
        <f>IFERROR(RIGHT(ORARIO_GENERALE!F17,LEN(ORARIO_GENERALE!F17)+SEARCH(" ",ORARIO_GENERALE!F17)),"")</f>
        <v/>
      </c>
      <c r="G15" s="120" t="str">
        <f>IFERROR(RIGHT(ORARIO_GENERALE!G17,LEN(ORARIO_GENERALE!G17)+SEARCH(" ",ORARIO_GENERALE!G17)),"")</f>
        <v/>
      </c>
      <c r="H15" s="120" t="str">
        <f>IFERROR(RIGHT(ORARIO_GENERALE!H17,LEN(ORARIO_GENERALE!H17)+SEARCH(" ",ORARIO_GENERALE!H17)),"")</f>
        <v/>
      </c>
      <c r="I15" s="120" t="str">
        <f>IFERROR(RIGHT(ORARIO_GENERALE!I17,LEN(ORARIO_GENERALE!I17)+SEARCH(" ",ORARIO_GENERALE!I17)),"")</f>
        <v/>
      </c>
      <c r="J15" s="120" t="e">
        <f t="shared" si="0"/>
        <v>#REF!</v>
      </c>
      <c r="K15" s="120" t="str">
        <f>IFERROR(RIGHT(ORARIO_GENERALE!K17,LEN(ORARIO_GENERALE!K17)+SEARCH(" ",ORARIO_GENERALE!K17)),"")</f>
        <v/>
      </c>
      <c r="L15" s="120" t="str">
        <f>IFERROR(RIGHT(ORARIO_GENERALE!L17,LEN(ORARIO_GENERALE!L17)+SEARCH(" ",ORARIO_GENERALE!L17)),"")</f>
        <v/>
      </c>
      <c r="M15" s="120" t="str">
        <f>IFERROR(RIGHT(ORARIO_GENERALE!P17,LEN(ORARIO_GENERALE!P17)+SEARCH(" ",ORARIO_GENERALE!P17)),"")</f>
        <v/>
      </c>
      <c r="N15" s="120" t="str">
        <f t="shared" ref="N15:P15" si="15">IFERROR(RIGHT(#REF!,LEN(#REF!)+SEARCH(" ",#REF!)),"")</f>
        <v/>
      </c>
      <c r="O15" s="120" t="str">
        <f t="shared" si="15"/>
        <v/>
      </c>
      <c r="P15" s="121" t="str">
        <f t="shared" si="15"/>
        <v/>
      </c>
      <c r="Q15" s="3" t="str">
        <f t="shared" ref="Q15:Q59" si="16">IFERROR(RIGHT(#REF!,LEN(#REF!)-SEARCH(" ",#REF!)),"")</f>
        <v/>
      </c>
    </row>
    <row r="16" spans="2:18" ht="15.75" customHeight="1" x14ac:dyDescent="0.25">
      <c r="B16" s="190"/>
      <c r="C16" s="122" t="str">
        <f>ORARIO_GENERALE!C18</f>
        <v>09:00-10:00</v>
      </c>
      <c r="D16" s="123" t="str">
        <f>IFERROR(RIGHT(ORARIO_GENERALE!D18,LEN(ORARIO_GENERALE!D18)+SEARCH(" ",ORARIO_GENERALE!D18)),"")</f>
        <v/>
      </c>
      <c r="E16" s="123" t="str">
        <f>IFERROR(RIGHT(#REF!,LEN(#REF!)+SEARCH(" ",#REF!)),"")</f>
        <v/>
      </c>
      <c r="F16" s="123" t="str">
        <f>IFERROR(RIGHT(ORARIO_GENERALE!F18,LEN(ORARIO_GENERALE!F18)+SEARCH(" ",ORARIO_GENERALE!F18)),"")</f>
        <v/>
      </c>
      <c r="G16" s="123" t="str">
        <f>IFERROR(RIGHT(ORARIO_GENERALE!G18,LEN(ORARIO_GENERALE!G18)+SEARCH(" ",ORARIO_GENERALE!G18)),"")</f>
        <v/>
      </c>
      <c r="H16" s="123" t="str">
        <f>IFERROR(RIGHT(ORARIO_GENERALE!H18,LEN(ORARIO_GENERALE!H18)+SEARCH(" ",ORARIO_GENERALE!H18)),"")</f>
        <v/>
      </c>
      <c r="I16" s="123" t="str">
        <f>IFERROR(RIGHT(ORARIO_GENERALE!I18,LEN(ORARIO_GENERALE!I18)+SEARCH(" ",ORARIO_GENERALE!I18)),"")</f>
        <v/>
      </c>
      <c r="J16" s="123" t="e">
        <f t="shared" si="0"/>
        <v>#REF!</v>
      </c>
      <c r="K16" s="123" t="str">
        <f>IFERROR(RIGHT(ORARIO_GENERALE!M18,LEN(ORARIO_GENERALE!M18)+SEARCH(" ",ORARIO_GENERALE!M18)),"")</f>
        <v/>
      </c>
      <c r="L16" s="123" t="str">
        <f>IFERROR(RIGHT(ORARIO_GENERALE!L18,LEN(ORARIO_GENERALE!L18)+SEARCH(" ",ORARIO_GENERALE!L18)),"")</f>
        <v/>
      </c>
      <c r="M16" s="123" t="str">
        <f>IFERROR(RIGHT(ORARIO_GENERALE!P18,LEN(ORARIO_GENERALE!P18)+SEARCH(" ",ORARIO_GENERALE!P18)),"")</f>
        <v/>
      </c>
      <c r="N16" s="123" t="str">
        <f t="shared" ref="N16:P16" si="17">IFERROR(RIGHT(#REF!,LEN(#REF!)+SEARCH(" ",#REF!)),"")</f>
        <v/>
      </c>
      <c r="O16" s="123" t="str">
        <f t="shared" si="17"/>
        <v/>
      </c>
      <c r="P16" s="124" t="str">
        <f t="shared" si="17"/>
        <v/>
      </c>
      <c r="Q16" s="3" t="str">
        <f t="shared" si="16"/>
        <v/>
      </c>
      <c r="R16" s="3" t="str">
        <f>IFERROR(RIGHT(ORARIO_GENERALE!Q18,LEN(ORARIO_GENERALE!Q18)-SEARCH(" ",ORARIO_GENERALE!Q18)),"")</f>
        <v/>
      </c>
    </row>
    <row r="17" spans="2:18" ht="15.75" customHeight="1" x14ac:dyDescent="0.25">
      <c r="B17" s="190"/>
      <c r="C17" s="122" t="str">
        <f>ORARIO_GENERALE!C19</f>
        <v>10:00-11:00</v>
      </c>
      <c r="D17" s="123" t="str">
        <f>IFERROR(RIGHT(ORARIO_GENERALE!D19,LEN(ORARIO_GENERALE!D19)+SEARCH(" ",ORARIO_GENERALE!D19)),"")</f>
        <v/>
      </c>
      <c r="E17" s="123" t="str">
        <f>IFERROR(RIGHT(ORARIO_GENERALE!E19,LEN(ORARIO_GENERALE!E19)+SEARCH(" ",ORARIO_GENERALE!E19)),"")</f>
        <v/>
      </c>
      <c r="F17" s="123" t="str">
        <f>IFERROR(RIGHT(ORARIO_GENERALE!F19,LEN(ORARIO_GENERALE!F19)+SEARCH(" ",ORARIO_GENERALE!F19)),"")</f>
        <v/>
      </c>
      <c r="G17" s="123" t="str">
        <f>IFERROR(RIGHT(ORARIO_GENERALE!G19,LEN(ORARIO_GENERALE!G19)+SEARCH(" ",ORARIO_GENERALE!G19)),"")</f>
        <v/>
      </c>
      <c r="H17" s="123" t="str">
        <f>IFERROR(RIGHT(ORARIO_GENERALE!H19,LEN(ORARIO_GENERALE!H19)+SEARCH(" ",ORARIO_GENERALE!H19)),"")</f>
        <v/>
      </c>
      <c r="I17" s="123" t="str">
        <f>IFERROR(RIGHT(ORARIO_GENERALE!I19,LEN(ORARIO_GENERALE!I19)+SEARCH(" ",ORARIO_GENERALE!I19)),"")</f>
        <v/>
      </c>
      <c r="J17" s="123" t="e">
        <f t="shared" si="0"/>
        <v>#REF!</v>
      </c>
      <c r="K17" s="123" t="str">
        <f>IFERROR(RIGHT(ORARIO_GENERALE!M19,LEN(ORARIO_GENERALE!M19)+SEARCH(" ",ORARIO_GENERALE!M19)),"")</f>
        <v/>
      </c>
      <c r="L17" s="123" t="str">
        <f>IFERROR(RIGHT(ORARIO_GENERALE!L19,LEN(ORARIO_GENERALE!L19)+SEARCH(" ",ORARIO_GENERALE!L19)),"")</f>
        <v/>
      </c>
      <c r="M17" s="123" t="str">
        <f>IFERROR(RIGHT(ORARIO_GENERALE!P19,LEN(ORARIO_GENERALE!P19)+SEARCH(" ",ORARIO_GENERALE!P19)),"")</f>
        <v/>
      </c>
      <c r="N17" s="123" t="str">
        <f t="shared" ref="N17:P17" si="18">IFERROR(RIGHT(#REF!,LEN(#REF!)+SEARCH(" ",#REF!)),"")</f>
        <v/>
      </c>
      <c r="O17" s="123" t="str">
        <f t="shared" si="18"/>
        <v/>
      </c>
      <c r="P17" s="124" t="str">
        <f t="shared" si="18"/>
        <v/>
      </c>
      <c r="Q17" s="3" t="str">
        <f t="shared" si="16"/>
        <v/>
      </c>
      <c r="R17" s="3" t="str">
        <f>IFERROR(RIGHT(ORARIO_GENERALE!Q19,LEN(ORARIO_GENERALE!Q19)-SEARCH(" ",ORARIO_GENERALE!Q19)),"")</f>
        <v/>
      </c>
    </row>
    <row r="18" spans="2:18" ht="15.75" customHeight="1" x14ac:dyDescent="0.25">
      <c r="B18" s="190"/>
      <c r="C18" s="122" t="str">
        <f>ORARIO_GENERALE!C20</f>
        <v>11:00-12:00</v>
      </c>
      <c r="D18" s="123" t="str">
        <f>IFERROR(RIGHT(ORARIO_GENERALE!D20,LEN(ORARIO_GENERALE!D20)+SEARCH(" ",ORARIO_GENERALE!D20)),"")</f>
        <v/>
      </c>
      <c r="E18" s="123" t="str">
        <f>IFERROR(RIGHT(ORARIO_GENERALE!E20,LEN(ORARIO_GENERALE!E20)+SEARCH(" ",ORARIO_GENERALE!E20)),"")</f>
        <v/>
      </c>
      <c r="F18" s="123" t="str">
        <f>IFERROR(RIGHT(ORARIO_GENERALE!F20,LEN(ORARIO_GENERALE!F20)+SEARCH(" ",ORARIO_GENERALE!F20)),"")</f>
        <v/>
      </c>
      <c r="G18" s="123" t="str">
        <f>IFERROR(RIGHT(ORARIO_GENERALE!G20,LEN(ORARIO_GENERALE!G20)+SEARCH(" ",ORARIO_GENERALE!G20)),"")</f>
        <v/>
      </c>
      <c r="H18" s="123" t="str">
        <f>IFERROR(RIGHT(ORARIO_GENERALE!H20,LEN(ORARIO_GENERALE!H20)+SEARCH(" ",ORARIO_GENERALE!H20)),"")</f>
        <v/>
      </c>
      <c r="I18" s="123" t="str">
        <f>IFERROR(RIGHT(ORARIO_GENERALE!I20,LEN(ORARIO_GENERALE!I20)+SEARCH(" ",ORARIO_GENERALE!I20)),"")</f>
        <v/>
      </c>
      <c r="J18" s="123" t="e">
        <f t="shared" si="0"/>
        <v>#REF!</v>
      </c>
      <c r="K18" s="123" t="str">
        <f>IFERROR(RIGHT(ORARIO_GENERALE!K20,LEN(ORARIO_GENERALE!K20)+SEARCH(" ",ORARIO_GENERALE!K20)),"")</f>
        <v/>
      </c>
      <c r="L18" s="123" t="str">
        <f>IFERROR(RIGHT(ORARIO_GENERALE!L20,LEN(ORARIO_GENERALE!L20)+SEARCH(" ",ORARIO_GENERALE!L20)),"")</f>
        <v/>
      </c>
      <c r="M18" s="123" t="str">
        <f>IFERROR(RIGHT(ORARIO_GENERALE!P20,LEN(ORARIO_GENERALE!P20)+SEARCH(" ",ORARIO_GENERALE!P20)),"")</f>
        <v/>
      </c>
      <c r="N18" s="123" t="str">
        <f t="shared" ref="N18:P18" si="19">IFERROR(RIGHT(#REF!,LEN(#REF!)+SEARCH(" ",#REF!)),"")</f>
        <v/>
      </c>
      <c r="O18" s="123" t="str">
        <f t="shared" si="19"/>
        <v/>
      </c>
      <c r="P18" s="124" t="str">
        <f t="shared" si="19"/>
        <v/>
      </c>
      <c r="Q18" s="3" t="str">
        <f t="shared" si="16"/>
        <v/>
      </c>
      <c r="R18" s="3" t="str">
        <f>IFERROR(RIGHT(ORARIO_GENERALE!Q20,LEN(ORARIO_GENERALE!Q20)-SEARCH(" ",ORARIO_GENERALE!Q20)),"")</f>
        <v/>
      </c>
    </row>
    <row r="19" spans="2:18" ht="15.75" customHeight="1" x14ac:dyDescent="0.25">
      <c r="B19" s="190"/>
      <c r="C19" s="122" t="str">
        <f>ORARIO_GENERALE!C21</f>
        <v>12:00-13:00</v>
      </c>
      <c r="D19" s="123" t="str">
        <f>IFERROR(RIGHT(ORARIO_GENERALE!D21,LEN(ORARIO_GENERALE!D21)+SEARCH(" ",ORARIO_GENERALE!D21)),"")</f>
        <v/>
      </c>
      <c r="E19" s="123" t="str">
        <f>IFERROR(RIGHT(#REF!,LEN(#REF!)+SEARCH(" ",#REF!)),"")</f>
        <v/>
      </c>
      <c r="F19" s="123" t="str">
        <f>IFERROR(RIGHT(ORARIO_GENERALE!F21,LEN(ORARIO_GENERALE!F21)+SEARCH(" ",ORARIO_GENERALE!F21)),"")</f>
        <v/>
      </c>
      <c r="G19" s="123" t="str">
        <f>IFERROR(RIGHT(ORARIO_GENERALE!G21,LEN(ORARIO_GENERALE!G21)+SEARCH(" ",ORARIO_GENERALE!G21)),"")</f>
        <v/>
      </c>
      <c r="H19" s="123" t="str">
        <f>IFERROR(RIGHT(ORARIO_GENERALE!H21,LEN(ORARIO_GENERALE!H21)+SEARCH(" ",ORARIO_GENERALE!H21)),"")</f>
        <v/>
      </c>
      <c r="I19" s="123" t="str">
        <f>IFERROR(RIGHT(ORARIO_GENERALE!I21,LEN(ORARIO_GENERALE!I21)+SEARCH(" ",ORARIO_GENERALE!I21)),"")</f>
        <v/>
      </c>
      <c r="J19" s="123" t="e">
        <f t="shared" si="0"/>
        <v>#REF!</v>
      </c>
      <c r="K19" s="123" t="str">
        <f>IFERROR(RIGHT(#REF!,LEN(#REF!)+SEARCH(" ",#REF!)),"")</f>
        <v/>
      </c>
      <c r="L19" s="123" t="str">
        <f>IFERROR(RIGHT(ORARIO_GENERALE!L21,LEN(ORARIO_GENERALE!L21)+SEARCH(" ",ORARIO_GENERALE!L21)),"")</f>
        <v/>
      </c>
      <c r="M19" s="123" t="str">
        <f>IFERROR(RIGHT(ORARIO_GENERALE!P21,LEN(ORARIO_GENERALE!P21)+SEARCH(" ",ORARIO_GENERALE!P21)),"")</f>
        <v/>
      </c>
      <c r="N19" s="123" t="str">
        <f t="shared" ref="N19:P19" si="20">IFERROR(RIGHT(#REF!,LEN(#REF!)+SEARCH(" ",#REF!)),"")</f>
        <v/>
      </c>
      <c r="O19" s="123" t="str">
        <f t="shared" si="20"/>
        <v/>
      </c>
      <c r="P19" s="124" t="str">
        <f t="shared" si="20"/>
        <v/>
      </c>
      <c r="Q19" s="3" t="str">
        <f t="shared" si="16"/>
        <v/>
      </c>
      <c r="R19" s="3" t="str">
        <f>IFERROR(RIGHT(ORARIO_GENERALE!Q21,LEN(ORARIO_GENERALE!Q21)-SEARCH(" ",ORARIO_GENERALE!Q21)),"")</f>
        <v/>
      </c>
    </row>
    <row r="20" spans="2:18" ht="15.75" customHeight="1" x14ac:dyDescent="0.25">
      <c r="B20" s="190"/>
      <c r="C20" s="122" t="str">
        <f>ORARIO_GENERALE!C22</f>
        <v>13:00-14:00</v>
      </c>
      <c r="D20" s="123" t="str">
        <f>IFERROR(RIGHT(ORARIO_GENERALE!D22,LEN(ORARIO_GENERALE!D22)+SEARCH(" ",ORARIO_GENERALE!D22)),"")</f>
        <v/>
      </c>
      <c r="E20" s="123" t="str">
        <f>IFERROR(RIGHT(ORARIO_GENERALE!E21,LEN(ORARIO_GENERALE!E21)+SEARCH(" ",ORARIO_GENERALE!E21)),"")</f>
        <v/>
      </c>
      <c r="F20" s="123" t="str">
        <f>IFERROR(RIGHT(ORARIO_GENERALE!F22,LEN(ORARIO_GENERALE!F22)+SEARCH(" ",ORARIO_GENERALE!F22)),"")</f>
        <v/>
      </c>
      <c r="G20" s="123" t="str">
        <f>IFERROR(RIGHT(ORARIO_GENERALE!G22,LEN(ORARIO_GENERALE!G22)+SEARCH(" ",ORARIO_GENERALE!G22)),"")</f>
        <v/>
      </c>
      <c r="H20" s="123" t="str">
        <f>IFERROR(RIGHT(#REF!,LEN(#REF!)+SEARCH(" ",#REF!)),"")</f>
        <v/>
      </c>
      <c r="I20" s="123" t="str">
        <f>IFERROR(RIGHT(ORARIO_GENERALE!I22,LEN(ORARIO_GENERALE!I22)+SEARCH(" ",ORARIO_GENERALE!I22)),"")</f>
        <v/>
      </c>
      <c r="J20" s="123" t="e">
        <f t="shared" si="0"/>
        <v>#REF!</v>
      </c>
      <c r="K20" s="123" t="str">
        <f>IFERROR(RIGHT(ORARIO_GENERALE!K22,LEN(ORARIO_GENERALE!K22)+SEARCH(" ",ORARIO_GENERALE!K22)),"")</f>
        <v/>
      </c>
      <c r="L20" s="123" t="str">
        <f>IFERROR(RIGHT(ORARIO_GENERALE!L22,LEN(ORARIO_GENERALE!L22)+SEARCH(" ",ORARIO_GENERALE!L22)),"")</f>
        <v/>
      </c>
      <c r="M20" s="123" t="str">
        <f>IFERROR(RIGHT(ORARIO_GENERALE!P22,LEN(ORARIO_GENERALE!P22)+SEARCH(" ",ORARIO_GENERALE!P22)),"")</f>
        <v/>
      </c>
      <c r="N20" s="123" t="str">
        <f t="shared" ref="N20:P20" si="21">IFERROR(RIGHT(#REF!,LEN(#REF!)+SEARCH(" ",#REF!)),"")</f>
        <v/>
      </c>
      <c r="O20" s="123" t="str">
        <f t="shared" si="21"/>
        <v/>
      </c>
      <c r="P20" s="124" t="str">
        <f t="shared" si="21"/>
        <v/>
      </c>
      <c r="Q20" s="3" t="str">
        <f t="shared" si="16"/>
        <v/>
      </c>
      <c r="R20" s="3" t="str">
        <f>IFERROR(RIGHT(ORARIO_GENERALE!Q22,LEN(ORARIO_GENERALE!Q22)-SEARCH(" ",ORARIO_GENERALE!Q22)),"")</f>
        <v/>
      </c>
    </row>
    <row r="21" spans="2:18" ht="15.75" customHeight="1" x14ac:dyDescent="0.25">
      <c r="B21" s="190"/>
      <c r="C21" s="122" t="str">
        <f>ORARIO_GENERALE!C23</f>
        <v>14:00-15:00</v>
      </c>
      <c r="D21" s="123" t="str">
        <f>IFERROR(RIGHT(ORARIO_GENERALE!D23,LEN(ORARIO_GENERALE!D23)+SEARCH(" ",ORARIO_GENERALE!D23)),"")</f>
        <v/>
      </c>
      <c r="E21" s="123" t="str">
        <f>IFERROR(RIGHT(ORARIO_GENERALE!E22,LEN(ORARIO_GENERALE!E22)+SEARCH(" ",ORARIO_GENERALE!E22)),"")</f>
        <v/>
      </c>
      <c r="F21" s="123" t="str">
        <f>IFERROR(RIGHT(ORARIO_GENERALE!F23,LEN(ORARIO_GENERALE!F23)+SEARCH(" ",ORARIO_GENERALE!F23)),"")</f>
        <v/>
      </c>
      <c r="G21" s="123" t="str">
        <f>IFERROR(RIGHT(ORARIO_GENERALE!G23,LEN(ORARIO_GENERALE!G23)+SEARCH(" ",ORARIO_GENERALE!G23)),"")</f>
        <v/>
      </c>
      <c r="H21" s="123" t="str">
        <f>IFERROR(RIGHT(ORARIO_GENERALE!H23,LEN(ORARIO_GENERALE!H23)+SEARCH(" ",ORARIO_GENERALE!H23)),"")</f>
        <v/>
      </c>
      <c r="I21" s="123" t="str">
        <f>IFERROR(RIGHT(ORARIO_GENERALE!I23,LEN(ORARIO_GENERALE!I23)+SEARCH(" ",ORARIO_GENERALE!I23)),"")</f>
        <v/>
      </c>
      <c r="J21" s="123" t="e">
        <f t="shared" si="0"/>
        <v>#REF!</v>
      </c>
      <c r="K21" s="123" t="str">
        <f>IFERROR(RIGHT(#REF!,LEN(#REF!)+SEARCH(" ",#REF!)),"")</f>
        <v/>
      </c>
      <c r="L21" s="123" t="str">
        <f>IFERROR(RIGHT(ORARIO_GENERALE!L23,LEN(ORARIO_GENERALE!L23)+SEARCH(" ",ORARIO_GENERALE!L23)),"")</f>
        <v/>
      </c>
      <c r="M21" s="123" t="str">
        <f>IFERROR(RIGHT(ORARIO_GENERALE!P23,LEN(ORARIO_GENERALE!P23)+SEARCH(" ",ORARIO_GENERALE!P23)),"")</f>
        <v/>
      </c>
      <c r="N21" s="123" t="str">
        <f t="shared" ref="N21:P21" si="22">IFERROR(RIGHT(#REF!,LEN(#REF!)+SEARCH(" ",#REF!)),"")</f>
        <v/>
      </c>
      <c r="O21" s="123" t="str">
        <f t="shared" si="22"/>
        <v/>
      </c>
      <c r="P21" s="124" t="str">
        <f t="shared" si="22"/>
        <v/>
      </c>
      <c r="Q21" s="3" t="str">
        <f t="shared" si="16"/>
        <v/>
      </c>
      <c r="R21" s="3" t="str">
        <f>IFERROR(RIGHT(ORARIO_GENERALE!Q23,LEN(ORARIO_GENERALE!Q23)-SEARCH(" ",ORARIO_GENERALE!Q23)),"")</f>
        <v/>
      </c>
    </row>
    <row r="22" spans="2:18" ht="15.75" customHeight="1" x14ac:dyDescent="0.25">
      <c r="B22" s="190"/>
      <c r="C22" s="122" t="str">
        <f>ORARIO_GENERALE!C24</f>
        <v>15:00-16:00</v>
      </c>
      <c r="D22" s="123" t="str">
        <f>IFERROR(RIGHT(ORARIO_GENERALE!D24,LEN(ORARIO_GENERALE!D24)+SEARCH(" ",ORARIO_GENERALE!D24)),"")</f>
        <v/>
      </c>
      <c r="E22" s="123" t="str">
        <f>IFERROR(RIGHT(ORARIO_GENERALE!E24,LEN(ORARIO_GENERALE!E24)+SEARCH(" ",ORARIO_GENERALE!E24)),"")</f>
        <v/>
      </c>
      <c r="F22" s="123" t="str">
        <f>IFERROR(RIGHT(ORARIO_GENERALE!F24,LEN(ORARIO_GENERALE!F24)+SEARCH(" ",ORARIO_GENERALE!F24)),"")</f>
        <v/>
      </c>
      <c r="G22" s="123" t="str">
        <f>IFERROR(RIGHT(ORARIO_GENERALE!G24,LEN(ORARIO_GENERALE!G24)+SEARCH(" ",ORARIO_GENERALE!G24)),"")</f>
        <v/>
      </c>
      <c r="H22" s="123" t="str">
        <f>IFERROR(RIGHT(ORARIO_GENERALE!H24,LEN(ORARIO_GENERALE!H24)+SEARCH(" ",ORARIO_GENERALE!H24)),"")</f>
        <v/>
      </c>
      <c r="I22" s="123" t="str">
        <f>IFERROR(RIGHT(ORARIO_GENERALE!I24,LEN(ORARIO_GENERALE!I24)+SEARCH(" ",ORARIO_GENERALE!I24)),"")</f>
        <v/>
      </c>
      <c r="J22" s="123" t="e">
        <f t="shared" si="0"/>
        <v>#REF!</v>
      </c>
      <c r="K22" s="123" t="str">
        <f>IFERROR(RIGHT(ORARIO_GENERALE!K24,LEN(ORARIO_GENERALE!K24)+SEARCH(" ",ORARIO_GENERALE!K24)),"")</f>
        <v/>
      </c>
      <c r="L22" s="123" t="str">
        <f>IFERROR(RIGHT(ORARIO_GENERALE!L24,LEN(ORARIO_GENERALE!L24)+SEARCH(" ",ORARIO_GENERALE!L24)),"")</f>
        <v/>
      </c>
      <c r="M22" s="123" t="str">
        <f>IFERROR(RIGHT(ORARIO_GENERALE!P24,LEN(ORARIO_GENERALE!P24)+SEARCH(" ",ORARIO_GENERALE!P24)),"")</f>
        <v/>
      </c>
      <c r="N22" s="123" t="str">
        <f t="shared" ref="N22:P22" si="23">IFERROR(RIGHT(#REF!,LEN(#REF!)+SEARCH(" ",#REF!)),"")</f>
        <v/>
      </c>
      <c r="O22" s="123" t="str">
        <f t="shared" si="23"/>
        <v/>
      </c>
      <c r="P22" s="124" t="str">
        <f t="shared" si="23"/>
        <v/>
      </c>
      <c r="Q22" s="3" t="str">
        <f t="shared" si="16"/>
        <v/>
      </c>
      <c r="R22" s="3" t="str">
        <f>IFERROR(RIGHT(ORARIO_GENERALE!Q24,LEN(ORARIO_GENERALE!Q24)-SEARCH(" ",ORARIO_GENERALE!Q24)),"")</f>
        <v/>
      </c>
    </row>
    <row r="23" spans="2:18" ht="15.75" customHeight="1" x14ac:dyDescent="0.25">
      <c r="B23" s="190"/>
      <c r="C23" s="122" t="str">
        <f>ORARIO_GENERALE!C25</f>
        <v>16:00-17:00</v>
      </c>
      <c r="D23" s="123" t="str">
        <f>IFERROR(RIGHT(ORARIO_GENERALE!D25,LEN(ORARIO_GENERALE!D25)+SEARCH(" ",ORARIO_GENERALE!D25)),"")</f>
        <v/>
      </c>
      <c r="E23" s="123" t="str">
        <f>IFERROR(RIGHT(ORARIO_GENERALE!E25,LEN(ORARIO_GENERALE!E25)+SEARCH(" ",ORARIO_GENERALE!E25)),"")</f>
        <v/>
      </c>
      <c r="F23" s="123" t="str">
        <f>IFERROR(RIGHT(ORARIO_GENERALE!F25,LEN(ORARIO_GENERALE!F25)+SEARCH(" ",ORARIO_GENERALE!F25)),"")</f>
        <v/>
      </c>
      <c r="G23" s="123" t="str">
        <f>IFERROR(RIGHT(ORARIO_GENERALE!G26,LEN(ORARIO_GENERALE!G26)+SEARCH(" ",ORARIO_GENERALE!G26)),"")</f>
        <v/>
      </c>
      <c r="H23" s="123" t="str">
        <f>IFERROR(RIGHT(ORARIO_GENERALE!H28,LEN(ORARIO_GENERALE!H28)+SEARCH(" ",ORARIO_GENERALE!H28)),"")</f>
        <v/>
      </c>
      <c r="I23" s="123" t="str">
        <f>IFERROR(RIGHT(ORARIO_GENERALE!I25,LEN(ORARIO_GENERALE!I25)+SEARCH(" ",ORARIO_GENERALE!I25)),"")</f>
        <v/>
      </c>
      <c r="J23" s="123" t="e">
        <f t="shared" si="0"/>
        <v>#REF!</v>
      </c>
      <c r="K23" s="123" t="str">
        <f>IFERROR(RIGHT(ORARIO_GENERALE!K25,LEN(ORARIO_GENERALE!K25)+SEARCH(" ",ORARIO_GENERALE!K25)),"")</f>
        <v/>
      </c>
      <c r="L23" s="123" t="str">
        <f>IFERROR(RIGHT(ORARIO_GENERALE!L25,LEN(ORARIO_GENERALE!L25)+SEARCH(" ",ORARIO_GENERALE!L25)),"")</f>
        <v/>
      </c>
      <c r="M23" s="123" t="str">
        <f>IFERROR(RIGHT(ORARIO_GENERALE!P25,LEN(ORARIO_GENERALE!P25)+SEARCH(" ",ORARIO_GENERALE!P25)),"")</f>
        <v/>
      </c>
      <c r="N23" s="123" t="str">
        <f t="shared" ref="N23:P23" si="24">IFERROR(RIGHT(#REF!,LEN(#REF!)+SEARCH(" ",#REF!)),"")</f>
        <v/>
      </c>
      <c r="O23" s="123" t="str">
        <f t="shared" si="24"/>
        <v/>
      </c>
      <c r="P23" s="124" t="str">
        <f t="shared" si="24"/>
        <v/>
      </c>
      <c r="Q23" s="3" t="str">
        <f t="shared" si="16"/>
        <v/>
      </c>
      <c r="R23" s="3" t="str">
        <f>IFERROR(RIGHT(ORARIO_GENERALE!Q25,LEN(ORARIO_GENERALE!Q25)-SEARCH(" ",ORARIO_GENERALE!Q25)),"")</f>
        <v/>
      </c>
    </row>
    <row r="24" spans="2:18" ht="15.75" customHeight="1" x14ac:dyDescent="0.25">
      <c r="B24" s="190"/>
      <c r="C24" s="122" t="str">
        <f>ORARIO_GENERALE!C26</f>
        <v>17:00-18-00</v>
      </c>
      <c r="D24" s="123" t="str">
        <f>IFERROR(RIGHT(ORARIO_GENERALE!D26,LEN(ORARIO_GENERALE!D26)+SEARCH(" ",ORARIO_GENERALE!D26)),"")</f>
        <v/>
      </c>
      <c r="E24" s="123" t="str">
        <f>IFERROR(RIGHT(ORARIO_GENERALE!E26,LEN(ORARIO_GENERALE!E26)+SEARCH(" ",ORARIO_GENERALE!E26)),"")</f>
        <v/>
      </c>
      <c r="F24" s="123" t="str">
        <f>IFERROR(RIGHT(ORARIO_GENERALE!F26,LEN(ORARIO_GENERALE!F26)+SEARCH(" ",ORARIO_GENERALE!F26)),"")</f>
        <v/>
      </c>
      <c r="G24" s="123" t="str">
        <f t="shared" ref="G24:H24" si="25">IFERROR(RIGHT(#REF!,LEN(#REF!)+SEARCH(" ",#REF!)),"")</f>
        <v/>
      </c>
      <c r="H24" s="123" t="str">
        <f t="shared" si="25"/>
        <v/>
      </c>
      <c r="I24" s="123" t="str">
        <f>IFERROR(RIGHT(ORARIO_GENERALE!I26,LEN(ORARIO_GENERALE!I26)+SEARCH(" ",ORARIO_GENERALE!I26)),"")</f>
        <v/>
      </c>
      <c r="J24" s="123" t="e">
        <f t="shared" si="0"/>
        <v>#REF!</v>
      </c>
      <c r="K24" s="123" t="str">
        <f>IFERROR(RIGHT(ORARIO_GENERALE!K26,LEN(ORARIO_GENERALE!K26)+SEARCH(" ",ORARIO_GENERALE!K26)),"")</f>
        <v/>
      </c>
      <c r="L24" s="123" t="str">
        <f>IFERROR(RIGHT(#REF!,LEN(#REF!)+SEARCH(" ",#REF!)),"")</f>
        <v/>
      </c>
      <c r="M24" s="123" t="str">
        <f>IFERROR(RIGHT(ORARIO_GENERALE!P26,LEN(ORARIO_GENERALE!P26)+SEARCH(" ",ORARIO_GENERALE!P26)),"")</f>
        <v/>
      </c>
      <c r="N24" s="123" t="str">
        <f t="shared" ref="N24:P24" si="26">IFERROR(RIGHT(#REF!,LEN(#REF!)+SEARCH(" ",#REF!)),"")</f>
        <v/>
      </c>
      <c r="O24" s="123" t="str">
        <f t="shared" si="26"/>
        <v/>
      </c>
      <c r="P24" s="124" t="str">
        <f t="shared" si="26"/>
        <v/>
      </c>
      <c r="Q24" s="3" t="str">
        <f t="shared" si="16"/>
        <v/>
      </c>
      <c r="R24" s="3" t="str">
        <f>IFERROR(RIGHT(ORARIO_GENERALE!Q26,LEN(ORARIO_GENERALE!Q26)-SEARCH(" ",ORARIO_GENERALE!Q26)),"")</f>
        <v/>
      </c>
    </row>
    <row r="25" spans="2:18" ht="15.75" customHeight="1" x14ac:dyDescent="0.25">
      <c r="B25" s="190"/>
      <c r="C25" s="122" t="str">
        <f>ORARIO_GENERALE!C27</f>
        <v>18:00-19:00</v>
      </c>
      <c r="D25" s="123" t="str">
        <f>IFERROR(RIGHT(ORARIO_GENERALE!D27,LEN(ORARIO_GENERALE!D27)+SEARCH(" ",ORARIO_GENERALE!D27)),"")</f>
        <v/>
      </c>
      <c r="E25" s="123" t="str">
        <f>IFERROR(RIGHT(ORARIO_GENERALE!E27,LEN(ORARIO_GENERALE!E27)+SEARCH(" ",ORARIO_GENERALE!E27)),"")</f>
        <v/>
      </c>
      <c r="F25" s="123" t="str">
        <f>IFERROR(RIGHT(ORARIO_GENERALE!F27,LEN(ORARIO_GENERALE!F27)+SEARCH(" ",ORARIO_GENERALE!F27)),"")</f>
        <v/>
      </c>
      <c r="G25" s="123" t="str">
        <f>IFERROR(RIGHT(ORARIO_GENERALE!G27,LEN(ORARIO_GENERALE!G27)+SEARCH(" ",ORARIO_GENERALE!G27)),"")</f>
        <v/>
      </c>
      <c r="H25" s="123" t="str">
        <f>IFERROR(RIGHT(#REF!,LEN(#REF!)+SEARCH(" ",#REF!)),"")</f>
        <v/>
      </c>
      <c r="I25" s="123" t="str">
        <f>IFERROR(RIGHT(ORARIO_GENERALE!I27,LEN(ORARIO_GENERALE!I27)+SEARCH(" ",ORARIO_GENERALE!I27)),"")</f>
        <v/>
      </c>
      <c r="J25" s="123" t="e">
        <f t="shared" si="0"/>
        <v>#REF!</v>
      </c>
      <c r="K25" s="123" t="str">
        <f>IFERROR(RIGHT(ORARIO_GENERALE!K27,LEN(ORARIO_GENERALE!K27)+SEARCH(" ",ORARIO_GENERALE!K27)),"")</f>
        <v/>
      </c>
      <c r="L25" s="123" t="str">
        <f>IFERROR(RIGHT(ORARIO_GENERALE!L27,LEN(ORARIO_GENERALE!L27)+SEARCH(" ",ORARIO_GENERALE!L27)),"")</f>
        <v/>
      </c>
      <c r="M25" s="123" t="str">
        <f>IFERROR(RIGHT(ORARIO_GENERALE!P27,LEN(ORARIO_GENERALE!P27)+SEARCH(" ",ORARIO_GENERALE!P27)),"")</f>
        <v/>
      </c>
      <c r="N25" s="123" t="str">
        <f t="shared" ref="N25:P25" si="27">IFERROR(RIGHT(#REF!,LEN(#REF!)+SEARCH(" ",#REF!)),"")</f>
        <v/>
      </c>
      <c r="O25" s="123" t="str">
        <f t="shared" si="27"/>
        <v/>
      </c>
      <c r="P25" s="124" t="str">
        <f t="shared" si="27"/>
        <v/>
      </c>
      <c r="Q25" s="3" t="str">
        <f t="shared" si="16"/>
        <v/>
      </c>
      <c r="R25" s="3" t="str">
        <f>IFERROR(RIGHT(ORARIO_GENERALE!Q27,LEN(ORARIO_GENERALE!Q27)-SEARCH(" ",ORARIO_GENERALE!Q27)),"")</f>
        <v/>
      </c>
    </row>
    <row r="26" spans="2:18" ht="15.75" customHeight="1" x14ac:dyDescent="0.25">
      <c r="B26" s="190"/>
      <c r="C26" s="122" t="str">
        <f>ORARIO_GENERALE!C28</f>
        <v>19:00-20:00</v>
      </c>
      <c r="D26" s="123" t="str">
        <f>IFERROR(RIGHT(ORARIO_GENERALE!D28,LEN(ORARIO_GENERALE!D28)+SEARCH(" ",ORARIO_GENERALE!D28)),"")</f>
        <v/>
      </c>
      <c r="E26" s="123" t="str">
        <f>IFERROR(RIGHT(ORARIO_GENERALE!E28,LEN(ORARIO_GENERALE!E28)+SEARCH(" ",ORARIO_GENERALE!E28)),"")</f>
        <v/>
      </c>
      <c r="F26" s="123" t="str">
        <f>IFERROR(RIGHT(ORARIO_GENERALE!F28,LEN(ORARIO_GENERALE!F28)+SEARCH(" ",ORARIO_GENERALE!F28)),"")</f>
        <v/>
      </c>
      <c r="G26" s="123" t="str">
        <f>IFERROR(RIGHT(ORARIO_GENERALE!G28,LEN(ORARIO_GENERALE!G28)+SEARCH(" ",ORARIO_GENERALE!G28)),"")</f>
        <v/>
      </c>
      <c r="H26" s="123" t="str">
        <f>IFERROR(RIGHT(ORARIO_GENERALE!H26,LEN(ORARIO_GENERALE!H26)+SEARCH(" ",ORARIO_GENERALE!H26)),"")</f>
        <v/>
      </c>
      <c r="I26" s="123" t="str">
        <f>IFERROR(RIGHT(ORARIO_GENERALE!I28,LEN(ORARIO_GENERALE!I28)+SEARCH(" ",ORARIO_GENERALE!I28)),"")</f>
        <v/>
      </c>
      <c r="J26" s="123" t="e">
        <f t="shared" si="0"/>
        <v>#REF!</v>
      </c>
      <c r="K26" s="123" t="str">
        <f>IFERROR(RIGHT(ORARIO_GENERALE!K28,LEN(ORARIO_GENERALE!K28)+SEARCH(" ",ORARIO_GENERALE!K28)),"")</f>
        <v/>
      </c>
      <c r="L26" s="123" t="str">
        <f>IFERROR(RIGHT(ORARIO_GENERALE!L28,LEN(ORARIO_GENERALE!L28)+SEARCH(" ",ORARIO_GENERALE!L28)),"")</f>
        <v/>
      </c>
      <c r="M26" s="123" t="str">
        <f>IFERROR(RIGHT(ORARIO_GENERALE!P28,LEN(ORARIO_GENERALE!P28)+SEARCH(" ",ORARIO_GENERALE!P28)),"")</f>
        <v/>
      </c>
      <c r="N26" s="123" t="str">
        <f t="shared" ref="N26:P26" si="28">IFERROR(RIGHT(#REF!,LEN(#REF!)+SEARCH(" ",#REF!)),"")</f>
        <v/>
      </c>
      <c r="O26" s="123" t="str">
        <f t="shared" si="28"/>
        <v/>
      </c>
      <c r="P26" s="124" t="str">
        <f t="shared" si="28"/>
        <v/>
      </c>
      <c r="Q26" s="3" t="str">
        <f t="shared" si="16"/>
        <v/>
      </c>
      <c r="R26" s="3" t="str">
        <f>IFERROR(RIGHT(ORARIO_GENERALE!Q28,LEN(ORARIO_GENERALE!Q28)-SEARCH(" ",ORARIO_GENERALE!Q28)),"")</f>
        <v/>
      </c>
    </row>
    <row r="27" spans="2:18" ht="15.75" customHeight="1" x14ac:dyDescent="0.25">
      <c r="B27" s="190"/>
      <c r="C27" s="125" t="str">
        <f>ORARIO_GENERALE!C29</f>
        <v>20:00-21:00</v>
      </c>
      <c r="D27" s="127" t="str">
        <f>IFERROR(RIGHT(ORARIO_GENERALE!D29,LEN(ORARIO_GENERALE!D29)+SEARCH(" ",ORARIO_GENERALE!D29)),"")</f>
        <v/>
      </c>
      <c r="E27" s="127" t="str">
        <f>IFERROR(RIGHT(ORARIO_GENERALE!E29,LEN(ORARIO_GENERALE!E29)+SEARCH(" ",ORARIO_GENERALE!E29)),"")</f>
        <v/>
      </c>
      <c r="F27" s="127" t="str">
        <f>IFERROR(RIGHT(ORARIO_GENERALE!F29,LEN(ORARIO_GENERALE!F29)+SEARCH(" ",ORARIO_GENERALE!F29)),"")</f>
        <v/>
      </c>
      <c r="G27" s="127" t="str">
        <f>IFERROR(RIGHT(ORARIO_GENERALE!G29,LEN(ORARIO_GENERALE!G29)+SEARCH(" ",ORARIO_GENERALE!G29)),"")</f>
        <v/>
      </c>
      <c r="H27" s="127" t="str">
        <f>IFERROR(RIGHT(ORARIO_GENERALE!H29,LEN(ORARIO_GENERALE!H29)+SEARCH(" ",ORARIO_GENERALE!H29)),"")</f>
        <v/>
      </c>
      <c r="I27" s="127" t="str">
        <f>IFERROR(RIGHT(ORARIO_GENERALE!I29,LEN(ORARIO_GENERALE!I29)+SEARCH(" ",ORARIO_GENERALE!I29)),"")</f>
        <v/>
      </c>
      <c r="J27" s="127" t="e">
        <f t="shared" si="0"/>
        <v>#REF!</v>
      </c>
      <c r="K27" s="127" t="str">
        <f>IFERROR(RIGHT(ORARIO_GENERALE!K29,LEN(ORARIO_GENERALE!K29)+SEARCH(" ",ORARIO_GENERALE!K29)),"")</f>
        <v/>
      </c>
      <c r="L27" s="127" t="str">
        <f>IFERROR(RIGHT(ORARIO_GENERALE!L29,LEN(ORARIO_GENERALE!L29)+SEARCH(" ",ORARIO_GENERALE!L29)),"")</f>
        <v/>
      </c>
      <c r="M27" s="127" t="str">
        <f>IFERROR(RIGHT(ORARIO_GENERALE!P29,LEN(ORARIO_GENERALE!P29)+SEARCH(" ",ORARIO_GENERALE!P29)),"")</f>
        <v/>
      </c>
      <c r="N27" s="127" t="str">
        <f t="shared" ref="N27:P27" si="29">IFERROR(RIGHT(#REF!,LEN(#REF!)+SEARCH(" ",#REF!)),"")</f>
        <v/>
      </c>
      <c r="O27" s="127" t="str">
        <f t="shared" si="29"/>
        <v/>
      </c>
      <c r="P27" s="128" t="str">
        <f t="shared" si="29"/>
        <v/>
      </c>
      <c r="Q27" s="3" t="str">
        <f t="shared" si="16"/>
        <v/>
      </c>
      <c r="R27" s="3" t="str">
        <f>IFERROR(RIGHT(ORARIO_GENERALE!Q29,LEN(ORARIO_GENERALE!Q29)-SEARCH(" ",ORARIO_GENERALE!Q29)),"")</f>
        <v/>
      </c>
    </row>
    <row r="28" spans="2:18" ht="15.75" customHeight="1" x14ac:dyDescent="0.25">
      <c r="B28" s="201" t="s">
        <v>28</v>
      </c>
      <c r="C28" s="119" t="str">
        <f>ORARIO_GENERALE!C30</f>
        <v>08:00-09:00</v>
      </c>
      <c r="D28" s="120" t="str">
        <f>IFERROR(RIGHT(ORARIO_GENERALE!D30,LEN(ORARIO_GENERALE!D30)+SEARCH(" ",ORARIO_GENERALE!D30)),"")</f>
        <v/>
      </c>
      <c r="E28" s="120" t="str">
        <f>IFERROR(RIGHT(ORARIO_GENERALE!E30,LEN(ORARIO_GENERALE!E30)+SEARCH(" ",ORARIO_GENERALE!E30)),"")</f>
        <v/>
      </c>
      <c r="F28" s="120" t="str">
        <f>IFERROR(RIGHT(ORARIO_GENERALE!F30,LEN(ORARIO_GENERALE!F30)+SEARCH(" ",ORARIO_GENERALE!F30)),"")</f>
        <v/>
      </c>
      <c r="G28" s="120" t="str">
        <f>IFERROR(RIGHT(ORARIO_GENERALE!G30,LEN(ORARIO_GENERALE!G30)+SEARCH(" ",ORARIO_GENERALE!G30)),"")</f>
        <v/>
      </c>
      <c r="H28" s="120" t="str">
        <f>IFERROR(RIGHT(ORARIO_GENERALE!H30,LEN(ORARIO_GENERALE!H30)+SEARCH(" ",ORARIO_GENERALE!H30)),"")</f>
        <v/>
      </c>
      <c r="I28" s="120" t="str">
        <f>IFERROR(RIGHT(ORARIO_GENERALE!I30,LEN(ORARIO_GENERALE!I30)+SEARCH(" ",ORARIO_GENERALE!I30)),"")</f>
        <v/>
      </c>
      <c r="J28" s="120" t="e">
        <f t="shared" si="0"/>
        <v>#REF!</v>
      </c>
      <c r="K28" s="120" t="str">
        <f>IFERROR(RIGHT(ORARIO_GENERALE!K30,LEN(ORARIO_GENERALE!K30)+SEARCH(" ",ORARIO_GENERALE!K30)),"")</f>
        <v/>
      </c>
      <c r="L28" s="120" t="str">
        <f>IFERROR(RIGHT(ORARIO_GENERALE!L30,LEN(ORARIO_GENERALE!L30)+SEARCH(" ",ORARIO_GENERALE!L30)),"")</f>
        <v/>
      </c>
      <c r="M28" s="120" t="str">
        <f>IFERROR(RIGHT(ORARIO_GENERALE!P30,LEN(ORARIO_GENERALE!P30)+SEARCH(" ",ORARIO_GENERALE!P30)),"")</f>
        <v/>
      </c>
      <c r="N28" s="120" t="str">
        <f t="shared" ref="N28:P28" si="30">IFERROR(RIGHT(#REF!,LEN(#REF!)+SEARCH(" ",#REF!)),"")</f>
        <v/>
      </c>
      <c r="O28" s="120" t="str">
        <f t="shared" si="30"/>
        <v/>
      </c>
      <c r="P28" s="121" t="str">
        <f t="shared" si="30"/>
        <v/>
      </c>
      <c r="Q28" s="3" t="str">
        <f t="shared" si="16"/>
        <v/>
      </c>
      <c r="R28" s="3" t="str">
        <f>IFERROR(RIGHT(ORARIO_GENERALE!Q30,LEN(ORARIO_GENERALE!Q30)-SEARCH(" ",ORARIO_GENERALE!Q30)),"")</f>
        <v/>
      </c>
    </row>
    <row r="29" spans="2:18" ht="15.75" customHeight="1" x14ac:dyDescent="0.25">
      <c r="B29" s="202"/>
      <c r="C29" s="122" t="str">
        <f>ORARIO_GENERALE!C31</f>
        <v>09:00-10:00</v>
      </c>
      <c r="D29" s="123" t="str">
        <f>IFERROR(RIGHT(#REF!,LEN(#REF!)+SEARCH(" ",#REF!)),"")</f>
        <v/>
      </c>
      <c r="E29" s="123" t="str">
        <f>IFERROR(RIGHT(ORARIO_GENERALE!E31,LEN(ORARIO_GENERALE!E31)+SEARCH(" ",ORARIO_GENERALE!E31)),"")</f>
        <v/>
      </c>
      <c r="F29" s="123" t="str">
        <f>IFERROR(RIGHT(ORARIO_GENERALE!F31,LEN(ORARIO_GENERALE!F31)+SEARCH(" ",ORARIO_GENERALE!F31)),"")</f>
        <v/>
      </c>
      <c r="G29" s="123" t="str">
        <f>IFERROR(RIGHT(ORARIO_GENERALE!G31,LEN(ORARIO_GENERALE!G31)+SEARCH(" ",ORARIO_GENERALE!G31)),"")</f>
        <v/>
      </c>
      <c r="H29" s="123" t="str">
        <f>IFERROR(RIGHT(ORARIO_GENERALE!H31,LEN(ORARIO_GENERALE!H31)+SEARCH(" ",ORARIO_GENERALE!H31)),"")</f>
        <v/>
      </c>
      <c r="I29" s="123" t="str">
        <f>IFERROR(RIGHT(ORARIO_GENERALE!I31,LEN(ORARIO_GENERALE!I31)+SEARCH(" ",ORARIO_GENERALE!I31)),"")</f>
        <v/>
      </c>
      <c r="J29" s="123" t="e">
        <f t="shared" si="0"/>
        <v>#REF!</v>
      </c>
      <c r="K29" s="123" t="str">
        <f>IFERROR(RIGHT(ORARIO_GENERALE!K33,LEN(ORARIO_GENERALE!K33)+SEARCH(" ",ORARIO_GENERALE!K33)),"")</f>
        <v/>
      </c>
      <c r="L29" s="123" t="str">
        <f>IFERROR(RIGHT(ORARIO_GENERALE!E18,LEN(ORARIO_GENERALE!E18)+SEARCH(" ",ORARIO_GENERALE!E18)),"")</f>
        <v/>
      </c>
      <c r="M29" s="123" t="str">
        <f t="shared" ref="M29:P29" si="31">IFERROR(RIGHT(#REF!,LEN(#REF!)+SEARCH(" ",#REF!)),"")</f>
        <v/>
      </c>
      <c r="N29" s="123" t="str">
        <f t="shared" si="31"/>
        <v/>
      </c>
      <c r="O29" s="123" t="str">
        <f t="shared" si="31"/>
        <v/>
      </c>
      <c r="P29" s="124" t="str">
        <f t="shared" si="31"/>
        <v/>
      </c>
      <c r="Q29" s="3" t="str">
        <f t="shared" si="16"/>
        <v/>
      </c>
      <c r="R29" s="3" t="str">
        <f>IFERROR(RIGHT(ORARIO_GENERALE!Q31,LEN(ORARIO_GENERALE!Q31)-SEARCH(" ",ORARIO_GENERALE!Q31)),"")</f>
        <v/>
      </c>
    </row>
    <row r="30" spans="2:18" ht="15.75" customHeight="1" x14ac:dyDescent="0.25">
      <c r="B30" s="202"/>
      <c r="C30" s="122" t="str">
        <f>ORARIO_GENERALE!C32</f>
        <v>10:00-11:00</v>
      </c>
      <c r="D30" s="123" t="str">
        <f>IFERROR(RIGHT(ORARIO_GENERALE!D32,LEN(ORARIO_GENERALE!D32)+SEARCH(" ",ORARIO_GENERALE!D32)),"")</f>
        <v/>
      </c>
      <c r="E30" s="123" t="str">
        <f>IFERROR(RIGHT(ORARIO_GENERALE!E32,LEN(ORARIO_GENERALE!E32)+SEARCH(" ",ORARIO_GENERALE!E32)),"")</f>
        <v/>
      </c>
      <c r="F30" s="123" t="str">
        <f>IFERROR(RIGHT(ORARIO_GENERALE!F32,LEN(ORARIO_GENERALE!F32)+SEARCH(" ",ORARIO_GENERALE!F32)),"")</f>
        <v/>
      </c>
      <c r="G30" s="123" t="str">
        <f>IFERROR(RIGHT(ORARIO_GENERALE!G32,LEN(ORARIO_GENERALE!G32)+SEARCH(" ",ORARIO_GENERALE!G32)),"")</f>
        <v/>
      </c>
      <c r="H30" s="123" t="str">
        <f>IFERROR(RIGHT(#REF!,LEN(#REF!)+SEARCH(" ",#REF!)),"")</f>
        <v/>
      </c>
      <c r="I30" s="123" t="str">
        <f>IFERROR(RIGHT(ORARIO_GENERALE!I32,LEN(ORARIO_GENERALE!I32)+SEARCH(" ",ORARIO_GENERALE!I32)),"")</f>
        <v/>
      </c>
      <c r="J30" s="123" t="e">
        <f t="shared" si="0"/>
        <v>#REF!</v>
      </c>
      <c r="K30" s="123" t="str">
        <f>IFERROR(RIGHT(ORARIO_GENERALE!K34,LEN(ORARIO_GENERALE!K34)+SEARCH(" ",ORARIO_GENERALE!K34)),"")</f>
        <v/>
      </c>
      <c r="L30" s="123" t="str">
        <f t="shared" ref="L30:P30" si="32">IFERROR(RIGHT(#REF!,LEN(#REF!)+SEARCH(" ",#REF!)),"")</f>
        <v/>
      </c>
      <c r="M30" s="123" t="str">
        <f t="shared" si="32"/>
        <v/>
      </c>
      <c r="N30" s="123" t="str">
        <f t="shared" si="32"/>
        <v/>
      </c>
      <c r="O30" s="123" t="str">
        <f t="shared" si="32"/>
        <v/>
      </c>
      <c r="P30" s="124" t="str">
        <f t="shared" si="32"/>
        <v/>
      </c>
      <c r="Q30" s="3" t="str">
        <f t="shared" si="16"/>
        <v/>
      </c>
      <c r="R30" s="3" t="str">
        <f>IFERROR(RIGHT(ORARIO_GENERALE!Q32,LEN(ORARIO_GENERALE!Q32)-SEARCH(" ",ORARIO_GENERALE!Q32)),"")</f>
        <v/>
      </c>
    </row>
    <row r="31" spans="2:18" ht="15.75" customHeight="1" x14ac:dyDescent="0.25">
      <c r="B31" s="202"/>
      <c r="C31" s="122" t="str">
        <f>ORARIO_GENERALE!C33</f>
        <v>11:00-12:00</v>
      </c>
      <c r="D31" s="123" t="str">
        <f t="shared" ref="D31:D32" si="33">IFERROR(RIGHT(#REF!,LEN(#REF!)+SEARCH(" ",#REF!)),"")</f>
        <v/>
      </c>
      <c r="E31" s="123" t="str">
        <f>IFERROR(RIGHT(ORARIO_GENERALE!E33,LEN(ORARIO_GENERALE!E33)+SEARCH(" ",ORARIO_GENERALE!E33)),"")</f>
        <v/>
      </c>
      <c r="F31" s="123" t="str">
        <f>IFERROR(RIGHT(#REF!,LEN(#REF!)+SEARCH(" ",#REF!)),"")</f>
        <v/>
      </c>
      <c r="G31" s="123" t="str">
        <f>IFERROR(RIGHT(ORARIO_GENERALE!G33,LEN(ORARIO_GENERALE!G33)+SEARCH(" ",ORARIO_GENERALE!G33)),"")</f>
        <v/>
      </c>
      <c r="H31" s="123" t="str">
        <f>IFERROR(RIGHT(ORARIO_GENERALE!H32,LEN(ORARIO_GENERALE!H32)+SEARCH(" ",ORARIO_GENERALE!H32)),"")</f>
        <v/>
      </c>
      <c r="I31" s="123" t="str">
        <f>IFERROR(RIGHT(ORARIO_GENERALE!I33,LEN(ORARIO_GENERALE!I33)+SEARCH(" ",ORARIO_GENERALE!I33)),"")</f>
        <v/>
      </c>
      <c r="J31" s="123" t="e">
        <f t="shared" si="0"/>
        <v>#REF!</v>
      </c>
      <c r="K31" s="123" t="str">
        <f t="shared" ref="K31:P31" si="34">IFERROR(RIGHT(#REF!,LEN(#REF!)+SEARCH(" ",#REF!)),"")</f>
        <v/>
      </c>
      <c r="L31" s="123" t="str">
        <f t="shared" si="34"/>
        <v/>
      </c>
      <c r="M31" s="123" t="str">
        <f t="shared" si="34"/>
        <v/>
      </c>
      <c r="N31" s="123" t="str">
        <f t="shared" si="34"/>
        <v/>
      </c>
      <c r="O31" s="123" t="str">
        <f t="shared" si="34"/>
        <v/>
      </c>
      <c r="P31" s="124" t="str">
        <f t="shared" si="34"/>
        <v/>
      </c>
      <c r="Q31" s="3" t="str">
        <f t="shared" si="16"/>
        <v/>
      </c>
      <c r="R31" s="3" t="str">
        <f>IFERROR(RIGHT(ORARIO_GENERALE!Q33,LEN(ORARIO_GENERALE!Q33)-SEARCH(" ",ORARIO_GENERALE!Q33)),"")</f>
        <v/>
      </c>
    </row>
    <row r="32" spans="2:18" ht="15.75" customHeight="1" x14ac:dyDescent="0.25">
      <c r="B32" s="202"/>
      <c r="C32" s="122" t="str">
        <f>ORARIO_GENERALE!C34</f>
        <v>12:00-13:00</v>
      </c>
      <c r="D32" s="123" t="str">
        <f t="shared" si="33"/>
        <v/>
      </c>
      <c r="E32" s="123" t="str">
        <f>IFERROR(RIGHT(ORARIO_GENERALE!E34,LEN(ORARIO_GENERALE!E34)+SEARCH(" ",ORARIO_GENERALE!E34)),"")</f>
        <v/>
      </c>
      <c r="F32" s="123" t="str">
        <f>IFERROR(RIGHT(ORARIO_GENERALE!F34,LEN(ORARIO_GENERALE!F34)+SEARCH(" ",ORARIO_GENERALE!F34)),"")</f>
        <v/>
      </c>
      <c r="G32" s="123" t="str">
        <f>IFERROR(RIGHT(ORARIO_GENERALE!G34,LEN(ORARIO_GENERALE!G34)+SEARCH(" ",ORARIO_GENERALE!G34)),"")</f>
        <v/>
      </c>
      <c r="H32" s="123" t="str">
        <f>IFERROR(RIGHT(ORARIO_GENERALE!H34,LEN(ORARIO_GENERALE!H34)+SEARCH(" ",ORARIO_GENERALE!H34)),"")</f>
        <v/>
      </c>
      <c r="I32" s="123" t="str">
        <f>IFERROR(RIGHT(ORARIO_GENERALE!I35,LEN(ORARIO_GENERALE!I35)+SEARCH(" ",ORARIO_GENERALE!I35)),"")</f>
        <v/>
      </c>
      <c r="J32" s="123" t="e">
        <f t="shared" si="0"/>
        <v>#REF!</v>
      </c>
      <c r="K32" s="123" t="str">
        <f>IFERROR(RIGHT(#REF!,LEN(#REF!)+SEARCH(" ",#REF!)),"")</f>
        <v/>
      </c>
      <c r="L32" s="123" t="str">
        <f>IFERROR(RIGHT(ORARIO_GENERALE!L34,LEN(ORARIO_GENERALE!L34)+SEARCH(" ",ORARIO_GENERALE!L34)),"")</f>
        <v/>
      </c>
      <c r="M32" s="123" t="str">
        <f>IFERROR(RIGHT(ORARIO_GENERALE!P34,LEN(ORARIO_GENERALE!P34)+SEARCH(" ",ORARIO_GENERALE!P34)),"")</f>
        <v/>
      </c>
      <c r="N32" s="123" t="str">
        <f t="shared" ref="N32:P32" si="35">IFERROR(RIGHT(#REF!,LEN(#REF!)+SEARCH(" ",#REF!)),"")</f>
        <v/>
      </c>
      <c r="O32" s="123" t="str">
        <f t="shared" si="35"/>
        <v/>
      </c>
      <c r="P32" s="124" t="str">
        <f t="shared" si="35"/>
        <v/>
      </c>
      <c r="Q32" s="3" t="str">
        <f t="shared" si="16"/>
        <v/>
      </c>
      <c r="R32" s="3" t="str">
        <f>IFERROR(RIGHT(ORARIO_GENERALE!Q34,LEN(ORARIO_GENERALE!Q34)-SEARCH(" ",ORARIO_GENERALE!Q34)),"")</f>
        <v/>
      </c>
    </row>
    <row r="33" spans="2:18" ht="15.75" customHeight="1" x14ac:dyDescent="0.25">
      <c r="B33" s="202"/>
      <c r="C33" s="122" t="str">
        <f>ORARIO_GENERALE!C35</f>
        <v>13:00-14:00</v>
      </c>
      <c r="D33" s="123" t="str">
        <f>IFERROR(RIGHT(ORARIO_GENERALE!D34,LEN(ORARIO_GENERALE!D34)+SEARCH(" ",ORARIO_GENERALE!D34)),"")</f>
        <v/>
      </c>
      <c r="E33" s="123" t="str">
        <f>IFERROR(RIGHT(ORARIO_GENERALE!E35,LEN(ORARIO_GENERALE!E35)+SEARCH(" ",ORARIO_GENERALE!E35)),"")</f>
        <v/>
      </c>
      <c r="F33" s="123" t="str">
        <f>IFERROR(RIGHT(ORARIO_GENERALE!F35,LEN(ORARIO_GENERALE!F35)+SEARCH(" ",ORARIO_GENERALE!F35)),"")</f>
        <v/>
      </c>
      <c r="G33" s="123" t="str">
        <f>IFERROR(RIGHT(ORARIO_GENERALE!G35,LEN(ORARIO_GENERALE!G35)+SEARCH(" ",ORARIO_GENERALE!G35)),"")</f>
        <v/>
      </c>
      <c r="H33" s="123" t="str">
        <f t="shared" ref="H33:I33" si="36">IFERROR(RIGHT(#REF!,LEN(#REF!)+SEARCH(" ",#REF!)),"")</f>
        <v/>
      </c>
      <c r="I33" s="123" t="str">
        <f t="shared" si="36"/>
        <v/>
      </c>
      <c r="J33" s="123" t="e">
        <f t="shared" si="0"/>
        <v>#REF!</v>
      </c>
      <c r="K33" s="123" t="str">
        <f>IFERROR(RIGHT(ORARIO_GENERALE!K35,LEN(ORARIO_GENERALE!K35)+SEARCH(" ",ORARIO_GENERALE!K35)),"")</f>
        <v/>
      </c>
      <c r="L33" s="123" t="str">
        <f>IFERROR(RIGHT(ORARIO_GENERALE!L35,LEN(ORARIO_GENERALE!L35)+SEARCH(" ",ORARIO_GENERALE!L35)),"")</f>
        <v/>
      </c>
      <c r="M33" s="123" t="str">
        <f>IFERROR(RIGHT(ORARIO_GENERALE!P35,LEN(ORARIO_GENERALE!P35)+SEARCH(" ",ORARIO_GENERALE!P35)),"")</f>
        <v/>
      </c>
      <c r="N33" s="123" t="str">
        <f t="shared" ref="N33:P33" si="37">IFERROR(RIGHT(#REF!,LEN(#REF!)+SEARCH(" ",#REF!)),"")</f>
        <v/>
      </c>
      <c r="O33" s="123" t="str">
        <f t="shared" si="37"/>
        <v/>
      </c>
      <c r="P33" s="124" t="str">
        <f t="shared" si="37"/>
        <v/>
      </c>
      <c r="Q33" s="3" t="str">
        <f t="shared" si="16"/>
        <v/>
      </c>
      <c r="R33" s="3" t="str">
        <f>IFERROR(RIGHT(ORARIO_GENERALE!Q35,LEN(ORARIO_GENERALE!Q35)-SEARCH(" ",ORARIO_GENERALE!Q35)),"")</f>
        <v/>
      </c>
    </row>
    <row r="34" spans="2:18" ht="15.75" customHeight="1" x14ac:dyDescent="0.25">
      <c r="B34" s="202"/>
      <c r="C34" s="122" t="str">
        <f>ORARIO_GENERALE!C36</f>
        <v>14:00-15:00</v>
      </c>
      <c r="D34" s="123" t="str">
        <f>IFERROR(RIGHT(ORARIO_GENERALE!D35,LEN(ORARIO_GENERALE!D35)+SEARCH(" ",ORARIO_GENERALE!D35)),"")</f>
        <v/>
      </c>
      <c r="E34" s="123" t="str">
        <f>IFERROR(RIGHT(ORARIO_GENERALE!E36,LEN(ORARIO_GENERALE!E36)+SEARCH(" ",ORARIO_GENERALE!E36)),"")</f>
        <v/>
      </c>
      <c r="F34" s="123" t="str">
        <f>IFERROR(RIGHT(ORARIO_GENERALE!F36,LEN(ORARIO_GENERALE!F36)+SEARCH(" ",ORARIO_GENERALE!F36)),"")</f>
        <v/>
      </c>
      <c r="G34" s="123" t="str">
        <f>IFERROR(RIGHT(ORARIO_GENERALE!G36,LEN(ORARIO_GENERALE!G36)+SEARCH(" ",ORARIO_GENERALE!G36)),"")</f>
        <v/>
      </c>
      <c r="H34" s="123" t="str">
        <f>IFERROR(RIGHT(ORARIO_GENERALE!H36,LEN(ORARIO_GENERALE!H36)+SEARCH(" ",ORARIO_GENERALE!H36)),"")</f>
        <v/>
      </c>
      <c r="I34" s="123" t="str">
        <f>IFERROR(RIGHT(ORARIO_GENERALE!I36,LEN(ORARIO_GENERALE!I36)+SEARCH(" ",ORARIO_GENERALE!I36)),"")</f>
        <v/>
      </c>
      <c r="J34" s="123" t="e">
        <f t="shared" si="0"/>
        <v>#REF!</v>
      </c>
      <c r="K34" s="123" t="str">
        <f>IFERROR(RIGHT(ORARIO_GENERALE!K36,LEN(ORARIO_GENERALE!K36)+SEARCH(" ",ORARIO_GENERALE!K36)),"")</f>
        <v/>
      </c>
      <c r="L34" s="123" t="str">
        <f>IFERROR(RIGHT(ORARIO_GENERALE!L36,LEN(ORARIO_GENERALE!L36)+SEARCH(" ",ORARIO_GENERALE!L36)),"")</f>
        <v/>
      </c>
      <c r="M34" s="123" t="str">
        <f>IFERROR(RIGHT(ORARIO_GENERALE!M36,LEN(ORARIO_GENERALE!M36)+SEARCH(" ",ORARIO_GENERALE!M36)),"")</f>
        <v/>
      </c>
      <c r="N34" s="123" t="str">
        <f t="shared" ref="N34:P34" si="38">IFERROR(RIGHT(#REF!,LEN(#REF!)+SEARCH(" ",#REF!)),"")</f>
        <v/>
      </c>
      <c r="O34" s="123" t="str">
        <f t="shared" si="38"/>
        <v/>
      </c>
      <c r="P34" s="124" t="str">
        <f t="shared" si="38"/>
        <v/>
      </c>
      <c r="Q34" s="3" t="str">
        <f t="shared" si="16"/>
        <v/>
      </c>
      <c r="R34" s="3" t="str">
        <f>IFERROR(RIGHT(ORARIO_GENERALE!Q36,LEN(ORARIO_GENERALE!Q36)-SEARCH(" ",ORARIO_GENERALE!Q36)),"")</f>
        <v/>
      </c>
    </row>
    <row r="35" spans="2:18" ht="15.75" customHeight="1" x14ac:dyDescent="0.25">
      <c r="B35" s="202"/>
      <c r="C35" s="122" t="str">
        <f>ORARIO_GENERALE!C37</f>
        <v>15:00-16:00</v>
      </c>
      <c r="D35" s="123" t="str">
        <f>IFERROR(RIGHT(ORARIO_GENERALE!D37,LEN(ORARIO_GENERALE!D37)+SEARCH(" ",ORARIO_GENERALE!D37)),"")</f>
        <v/>
      </c>
      <c r="E35" s="123" t="str">
        <f>IFERROR(RIGHT(ORARIO_GENERALE!E37,LEN(ORARIO_GENERALE!E37)+SEARCH(" ",ORARIO_GENERALE!E37)),"")</f>
        <v/>
      </c>
      <c r="F35" s="123" t="str">
        <f>IFERROR(RIGHT(ORARIO_GENERALE!F37,LEN(ORARIO_GENERALE!F37)+SEARCH(" ",ORARIO_GENERALE!F37)),"")</f>
        <v/>
      </c>
      <c r="G35" s="123" t="str">
        <f>IFERROR(RIGHT(ORARIO_GENERALE!G40,LEN(ORARIO_GENERALE!G40)+SEARCH(" ",ORARIO_GENERALE!G40)),"")</f>
        <v/>
      </c>
      <c r="H35" s="123" t="str">
        <f>IFERROR(RIGHT(ORARIO_GENERALE!H37,LEN(ORARIO_GENERALE!H37)+SEARCH(" ",ORARIO_GENERALE!H37)),"")</f>
        <v/>
      </c>
      <c r="I35" s="123" t="str">
        <f>IFERROR(RIGHT(ORARIO_GENERALE!I37,LEN(ORARIO_GENERALE!I37)+SEARCH(" ",ORARIO_GENERALE!I37)),"")</f>
        <v/>
      </c>
      <c r="J35" s="123" t="e">
        <f t="shared" si="0"/>
        <v>#REF!</v>
      </c>
      <c r="K35" s="123" t="str">
        <f>IFERROR(RIGHT(ORARIO_GENERALE!K37,LEN(ORARIO_GENERALE!K37)+SEARCH(" ",ORARIO_GENERALE!K37)),"")</f>
        <v/>
      </c>
      <c r="L35" s="123" t="str">
        <f>IFERROR(RIGHT(ORARIO_GENERALE!L33,LEN(ORARIO_GENERALE!L33)+SEARCH(" ",ORARIO_GENERALE!L33)),"")</f>
        <v/>
      </c>
      <c r="M35" s="123" t="str">
        <f>IFERROR(RIGHT(ORARIO_GENERALE!M37,LEN(ORARIO_GENERALE!M37)+SEARCH(" ",ORARIO_GENERALE!M37)),"")</f>
        <v/>
      </c>
      <c r="N35" s="123" t="str">
        <f t="shared" ref="N35:P35" si="39">IFERROR(RIGHT(#REF!,LEN(#REF!)+SEARCH(" ",#REF!)),"")</f>
        <v/>
      </c>
      <c r="O35" s="123" t="str">
        <f t="shared" si="39"/>
        <v/>
      </c>
      <c r="P35" s="124" t="str">
        <f t="shared" si="39"/>
        <v/>
      </c>
      <c r="Q35" s="3" t="str">
        <f t="shared" si="16"/>
        <v/>
      </c>
      <c r="R35" s="3" t="str">
        <f>IFERROR(RIGHT(ORARIO_GENERALE!Q37,LEN(ORARIO_GENERALE!Q37)-SEARCH(" ",ORARIO_GENERALE!Q37)),"")</f>
        <v/>
      </c>
    </row>
    <row r="36" spans="2:18" ht="15.75" customHeight="1" x14ac:dyDescent="0.25">
      <c r="B36" s="202"/>
      <c r="C36" s="122" t="str">
        <f>ORARIO_GENERALE!C38</f>
        <v>16:00-17:00</v>
      </c>
      <c r="D36" s="123" t="str">
        <f>IFERROR(RIGHT(ORARIO_GENERALE!D38,LEN(ORARIO_GENERALE!D38)+SEARCH(" ",ORARIO_GENERALE!D38)),"")</f>
        <v/>
      </c>
      <c r="E36" s="123" t="str">
        <f>IFERROR(RIGHT(ORARIO_GENERALE!E38,LEN(ORARIO_GENERALE!E38)+SEARCH(" ",ORARIO_GENERALE!E38)),"")</f>
        <v/>
      </c>
      <c r="F36" s="123" t="str">
        <f>IFERROR(RIGHT(ORARIO_GENERALE!F38,LEN(ORARIO_GENERALE!F38)+SEARCH(" ",ORARIO_GENERALE!F38)),"")</f>
        <v/>
      </c>
      <c r="G36" s="123" t="str">
        <f>IFERROR(RIGHT(#REF!,LEN(#REF!)+SEARCH(" ",#REF!)),"")</f>
        <v/>
      </c>
      <c r="H36" s="123" t="str">
        <f>IFERROR(RIGHT(ORARIO_GENERALE!H38,LEN(ORARIO_GENERALE!H38)+SEARCH(" ",ORARIO_GENERALE!H38)),"")</f>
        <v/>
      </c>
      <c r="I36" s="123" t="str">
        <f>IFERROR(RIGHT(ORARIO_GENERALE!I38,LEN(ORARIO_GENERALE!I38)+SEARCH(" ",ORARIO_GENERALE!I38)),"")</f>
        <v/>
      </c>
      <c r="J36" s="123" t="e">
        <f t="shared" si="0"/>
        <v>#REF!</v>
      </c>
      <c r="K36" s="123" t="str">
        <f>IFERROR(RIGHT(ORARIO_GENERALE!K38,LEN(ORARIO_GENERALE!K38)+SEARCH(" ",ORARIO_GENERALE!K38)),"")</f>
        <v/>
      </c>
      <c r="L36" s="123" t="str">
        <f>IFERROR(RIGHT(ORARIO_GENERALE!L32,LEN(ORARIO_GENERALE!L32)+SEARCH(" ",ORARIO_GENERALE!L32)),"")</f>
        <v/>
      </c>
      <c r="M36" s="123" t="str">
        <f>IFERROR(RIGHT(ORARIO_GENERALE!P38,LEN(ORARIO_GENERALE!P38)+SEARCH(" ",ORARIO_GENERALE!P38)),"")</f>
        <v/>
      </c>
      <c r="N36" s="123" t="str">
        <f t="shared" ref="N36:P36" si="40">IFERROR(RIGHT(#REF!,LEN(#REF!)+SEARCH(" ",#REF!)),"")</f>
        <v/>
      </c>
      <c r="O36" s="123" t="str">
        <f t="shared" si="40"/>
        <v/>
      </c>
      <c r="P36" s="124" t="str">
        <f t="shared" si="40"/>
        <v/>
      </c>
      <c r="Q36" s="3" t="str">
        <f t="shared" si="16"/>
        <v/>
      </c>
      <c r="R36" s="3" t="str">
        <f>IFERROR(RIGHT(ORARIO_GENERALE!Q38,LEN(ORARIO_GENERALE!Q38)-SEARCH(" ",ORARIO_GENERALE!Q38)),"")</f>
        <v/>
      </c>
    </row>
    <row r="37" spans="2:18" ht="15.75" customHeight="1" x14ac:dyDescent="0.25">
      <c r="B37" s="202"/>
      <c r="C37" s="122" t="str">
        <f>ORARIO_GENERALE!C39</f>
        <v>17:00-18-00</v>
      </c>
      <c r="D37" s="123" t="str">
        <f>IFERROR(RIGHT(ORARIO_GENERALE!F39,LEN(ORARIO_GENERALE!F39)+SEARCH(" ",ORARIO_GENERALE!F39)),"")</f>
        <v/>
      </c>
      <c r="E37" s="123" t="str">
        <f>IFERROR(RIGHT(ORARIO_GENERALE!E39,LEN(ORARIO_GENERALE!E39)+SEARCH(" ",ORARIO_GENERALE!E39)),"")</f>
        <v/>
      </c>
      <c r="F37" s="123" t="str">
        <f>IFERROR(RIGHT(#REF!,LEN(#REF!)+SEARCH(" ",#REF!)),"")</f>
        <v/>
      </c>
      <c r="G37" s="123" t="str">
        <f>IFERROR(RIGHT(ORARIO_GENERALE!G39,LEN(ORARIO_GENERALE!G39)+SEARCH(" ",ORARIO_GENERALE!G39)),"")</f>
        <v/>
      </c>
      <c r="H37" s="123" t="str">
        <f>IFERROR(RIGHT(ORARIO_GENERALE!H39,LEN(ORARIO_GENERALE!H39)+SEARCH(" ",ORARIO_GENERALE!H39)),"")</f>
        <v/>
      </c>
      <c r="I37" s="123" t="str">
        <f>IFERROR(RIGHT(ORARIO_GENERALE!I39,LEN(ORARIO_GENERALE!I39)+SEARCH(" ",ORARIO_GENERALE!I39)),"")</f>
        <v/>
      </c>
      <c r="J37" s="123" t="e">
        <f t="shared" si="0"/>
        <v>#REF!</v>
      </c>
      <c r="K37" s="123" t="str">
        <f>IFERROR(RIGHT(ORARIO_GENERALE!K39,LEN(ORARIO_GENERALE!K39)+SEARCH(" ",ORARIO_GENERALE!K39)),"")</f>
        <v/>
      </c>
      <c r="L37" s="123" t="str">
        <f>IFERROR(RIGHT(ORARIO_GENERALE!L39,LEN(ORARIO_GENERALE!L39)+SEARCH(" ",ORARIO_GENERALE!L39)),"")</f>
        <v/>
      </c>
      <c r="M37" s="123" t="str">
        <f>IFERROR(RIGHT(ORARIO_GENERALE!P39,LEN(ORARIO_GENERALE!P39)+SEARCH(" ",ORARIO_GENERALE!P39)),"")</f>
        <v/>
      </c>
      <c r="N37" s="123" t="str">
        <f t="shared" ref="N37:P37" si="41">IFERROR(RIGHT(#REF!,LEN(#REF!)+SEARCH(" ",#REF!)),"")</f>
        <v/>
      </c>
      <c r="O37" s="123" t="str">
        <f t="shared" si="41"/>
        <v/>
      </c>
      <c r="P37" s="124" t="str">
        <f t="shared" si="41"/>
        <v/>
      </c>
      <c r="Q37" s="3" t="str">
        <f t="shared" si="16"/>
        <v/>
      </c>
      <c r="R37" s="3" t="str">
        <f>IFERROR(RIGHT(ORARIO_GENERALE!Q39,LEN(ORARIO_GENERALE!Q39)-SEARCH(" ",ORARIO_GENERALE!Q39)),"")</f>
        <v/>
      </c>
    </row>
    <row r="38" spans="2:18" ht="15.75" customHeight="1" x14ac:dyDescent="0.25">
      <c r="B38" s="202"/>
      <c r="C38" s="122" t="str">
        <f>ORARIO_GENERALE!C40</f>
        <v>18:00-19:00</v>
      </c>
      <c r="D38" s="123" t="str">
        <f>IFERROR(RIGHT(ORARIO_GENERALE!D40,LEN(ORARIO_GENERALE!D40)+SEARCH(" ",ORARIO_GENERALE!D40)),"")</f>
        <v/>
      </c>
      <c r="E38" s="123" t="str">
        <f>IFERROR(RIGHT(ORARIO_GENERALE!E40,LEN(ORARIO_GENERALE!E40)+SEARCH(" ",ORARIO_GENERALE!E40)),"")</f>
        <v/>
      </c>
      <c r="F38" s="123" t="str">
        <f>IFERROR(RIGHT(ORARIO_GENERALE!F40,LEN(ORARIO_GENERALE!F40)+SEARCH(" ",ORARIO_GENERALE!F40)),"")</f>
        <v/>
      </c>
      <c r="G38" s="123" t="str">
        <f>IFERROR(RIGHT(#REF!,LEN(#REF!)+SEARCH(" ",#REF!)),"")</f>
        <v/>
      </c>
      <c r="H38" s="123" t="str">
        <f>IFERROR(RIGHT(ORARIO_GENERALE!H40,LEN(ORARIO_GENERALE!H40)+SEARCH(" ",ORARIO_GENERALE!H40)),"")</f>
        <v/>
      </c>
      <c r="I38" s="123" t="str">
        <f>IFERROR(RIGHT(ORARIO_GENERALE!I40,LEN(ORARIO_GENERALE!I40)+SEARCH(" ",ORARIO_GENERALE!I40)),"")</f>
        <v/>
      </c>
      <c r="J38" s="123" t="e">
        <f t="shared" si="0"/>
        <v>#REF!</v>
      </c>
      <c r="K38" s="123" t="str">
        <f>IFERROR(RIGHT(ORARIO_GENERALE!K40,LEN(ORARIO_GENERALE!K40)+SEARCH(" ",ORARIO_GENERALE!K40)),"")</f>
        <v/>
      </c>
      <c r="L38" s="123" t="str">
        <f>IFERROR(RIGHT(ORARIO_GENERALE!L40,LEN(ORARIO_GENERALE!L40)+SEARCH(" ",ORARIO_GENERALE!L40)),"")</f>
        <v/>
      </c>
      <c r="M38" s="123" t="str">
        <f>IFERROR(RIGHT(ORARIO_GENERALE!P40,LEN(ORARIO_GENERALE!P40)+SEARCH(" ",ORARIO_GENERALE!P40)),"")</f>
        <v/>
      </c>
      <c r="N38" s="123" t="str">
        <f t="shared" ref="N38:P38" si="42">IFERROR(RIGHT(#REF!,LEN(#REF!)+SEARCH(" ",#REF!)),"")</f>
        <v/>
      </c>
      <c r="O38" s="123" t="str">
        <f t="shared" si="42"/>
        <v/>
      </c>
      <c r="P38" s="124" t="str">
        <f t="shared" si="42"/>
        <v/>
      </c>
      <c r="Q38" s="3" t="str">
        <f t="shared" si="16"/>
        <v/>
      </c>
      <c r="R38" s="3" t="str">
        <f>IFERROR(RIGHT(ORARIO_GENERALE!Q40,LEN(ORARIO_GENERALE!Q40)-SEARCH(" ",ORARIO_GENERALE!Q40)),"")</f>
        <v/>
      </c>
    </row>
    <row r="39" spans="2:18" ht="15.75" customHeight="1" x14ac:dyDescent="0.25">
      <c r="B39" s="202"/>
      <c r="C39" s="122" t="str">
        <f>ORARIO_GENERALE!C41</f>
        <v>19:00-20:00</v>
      </c>
      <c r="D39" s="123" t="str">
        <f>IFERROR(RIGHT(ORARIO_GENERALE!D41,LEN(ORARIO_GENERALE!D41)+SEARCH(" ",ORARIO_GENERALE!D41)),"")</f>
        <v/>
      </c>
      <c r="E39" s="123" t="str">
        <f>IFERROR(RIGHT(ORARIO_GENERALE!E41,LEN(ORARIO_GENERALE!E41)+SEARCH(" ",ORARIO_GENERALE!E41)),"")</f>
        <v/>
      </c>
      <c r="F39" s="123" t="str">
        <f>IFERROR(RIGHT(ORARIO_GENERALE!F41,LEN(ORARIO_GENERALE!F41)+SEARCH(" ",ORARIO_GENERALE!F41)),"")</f>
        <v/>
      </c>
      <c r="G39" s="123" t="str">
        <f>IFERROR(RIGHT(ORARIO_GENERALE!G41,LEN(ORARIO_GENERALE!G41)+SEARCH(" ",ORARIO_GENERALE!G41)),"")</f>
        <v/>
      </c>
      <c r="H39" s="123" t="str">
        <f>IFERROR(RIGHT(ORARIO_GENERALE!H41,LEN(ORARIO_GENERALE!H41)+SEARCH(" ",ORARIO_GENERALE!H41)),"")</f>
        <v/>
      </c>
      <c r="I39" s="123" t="str">
        <f>IFERROR(RIGHT(ORARIO_GENERALE!I41,LEN(ORARIO_GENERALE!I41)+SEARCH(" ",ORARIO_GENERALE!I41)),"")</f>
        <v/>
      </c>
      <c r="J39" s="123" t="e">
        <f t="shared" si="0"/>
        <v>#REF!</v>
      </c>
      <c r="K39" s="123" t="str">
        <f>IFERROR(RIGHT(ORARIO_GENERALE!K41,LEN(ORARIO_GENERALE!K41)+SEARCH(" ",ORARIO_GENERALE!K41)),"")</f>
        <v/>
      </c>
      <c r="L39" s="123" t="str">
        <f>IFERROR(RIGHT(ORARIO_GENERALE!L41,LEN(ORARIO_GENERALE!L41)+SEARCH(" ",ORARIO_GENERALE!L41)),"")</f>
        <v/>
      </c>
      <c r="M39" s="123" t="str">
        <f>IFERROR(RIGHT(ORARIO_GENERALE!P41,LEN(ORARIO_GENERALE!P41)+SEARCH(" ",ORARIO_GENERALE!P41)),"")</f>
        <v/>
      </c>
      <c r="N39" s="123" t="str">
        <f t="shared" ref="N39:P39" si="43">IFERROR(RIGHT(#REF!,LEN(#REF!)+SEARCH(" ",#REF!)),"")</f>
        <v/>
      </c>
      <c r="O39" s="123" t="str">
        <f t="shared" si="43"/>
        <v/>
      </c>
      <c r="P39" s="124" t="str">
        <f t="shared" si="43"/>
        <v/>
      </c>
      <c r="Q39" s="3" t="str">
        <f t="shared" si="16"/>
        <v/>
      </c>
      <c r="R39" s="3" t="str">
        <f>IFERROR(RIGHT(ORARIO_GENERALE!Q41,LEN(ORARIO_GENERALE!Q41)-SEARCH(" ",ORARIO_GENERALE!Q41)),"")</f>
        <v/>
      </c>
    </row>
    <row r="40" spans="2:18" ht="15.75" customHeight="1" x14ac:dyDescent="0.25">
      <c r="B40" s="203"/>
      <c r="C40" s="125" t="str">
        <f>ORARIO_GENERALE!C42</f>
        <v>20:00-21:00</v>
      </c>
      <c r="D40" s="127" t="str">
        <f>IFERROR(RIGHT(ORARIO_GENERALE!D42,LEN(ORARIO_GENERALE!D42)+SEARCH(" ",ORARIO_GENERALE!D42)),"")</f>
        <v/>
      </c>
      <c r="E40" s="127" t="str">
        <f>IFERROR(RIGHT(ORARIO_GENERALE!E42,LEN(ORARIO_GENERALE!E42)+SEARCH(" ",ORARIO_GENERALE!E42)),"")</f>
        <v/>
      </c>
      <c r="F40" s="127" t="str">
        <f>IFERROR(RIGHT(ORARIO_GENERALE!F42,LEN(ORARIO_GENERALE!F42)+SEARCH(" ",ORARIO_GENERALE!F42)),"")</f>
        <v/>
      </c>
      <c r="G40" s="127" t="str">
        <f>IFERROR(RIGHT(ORARIO_GENERALE!G42,LEN(ORARIO_GENERALE!G42)+SEARCH(" ",ORARIO_GENERALE!G42)),"")</f>
        <v/>
      </c>
      <c r="H40" s="127" t="str">
        <f>IFERROR(RIGHT(ORARIO_GENERALE!H42,LEN(ORARIO_GENERALE!H42)+SEARCH(" ",ORARIO_GENERALE!H42)),"")</f>
        <v/>
      </c>
      <c r="I40" s="127" t="str">
        <f>IFERROR(RIGHT(ORARIO_GENERALE!I42,LEN(ORARIO_GENERALE!I42)+SEARCH(" ",ORARIO_GENERALE!I42)),"")</f>
        <v/>
      </c>
      <c r="J40" s="127" t="e">
        <f t="shared" si="0"/>
        <v>#REF!</v>
      </c>
      <c r="K40" s="127" t="str">
        <f>IFERROR(RIGHT(ORARIO_GENERALE!K42,LEN(ORARIO_GENERALE!K42)+SEARCH(" ",ORARIO_GENERALE!K42)),"")</f>
        <v/>
      </c>
      <c r="L40" s="127" t="str">
        <f>IFERROR(RIGHT(ORARIO_GENERALE!L42,LEN(ORARIO_GENERALE!L42)+SEARCH(" ",ORARIO_GENERALE!L42)),"")</f>
        <v/>
      </c>
      <c r="M40" s="127" t="str">
        <f>IFERROR(RIGHT(ORARIO_GENERALE!P42,LEN(ORARIO_GENERALE!P42)+SEARCH(" ",ORARIO_GENERALE!P42)),"")</f>
        <v/>
      </c>
      <c r="N40" s="127" t="str">
        <f t="shared" ref="N40:P40" si="44">IFERROR(RIGHT(#REF!,LEN(#REF!)+SEARCH(" ",#REF!)),"")</f>
        <v/>
      </c>
      <c r="O40" s="127" t="str">
        <f t="shared" si="44"/>
        <v/>
      </c>
      <c r="P40" s="128" t="str">
        <f t="shared" si="44"/>
        <v/>
      </c>
      <c r="Q40" s="3" t="str">
        <f t="shared" si="16"/>
        <v/>
      </c>
      <c r="R40" s="3" t="str">
        <f>IFERROR(RIGHT(ORARIO_GENERALE!Q42,LEN(ORARIO_GENERALE!Q42)-SEARCH(" ",ORARIO_GENERALE!Q42)),"")</f>
        <v/>
      </c>
    </row>
    <row r="41" spans="2:18" ht="15.75" customHeight="1" x14ac:dyDescent="0.25">
      <c r="B41" s="204" t="s">
        <v>29</v>
      </c>
      <c r="C41" s="119" t="str">
        <f>ORARIO_GENERALE!C43</f>
        <v>08:00-09:00</v>
      </c>
      <c r="D41" s="120" t="str">
        <f>IFERROR(RIGHT(ORARIO_GENERALE!D43,LEN(ORARIO_GENERALE!D43)+SEARCH(" ",ORARIO_GENERALE!D43)),"")</f>
        <v/>
      </c>
      <c r="E41" s="120" t="str">
        <f>IFERROR(RIGHT(ORARIO_GENERALE!E43,LEN(ORARIO_GENERALE!E43)+SEARCH(" ",ORARIO_GENERALE!E43)),"")</f>
        <v/>
      </c>
      <c r="F41" s="120" t="str">
        <f>IFERROR(RIGHT(ORARIO_GENERALE!F43,LEN(ORARIO_GENERALE!F43)+SEARCH(" ",ORARIO_GENERALE!F43)),"")</f>
        <v/>
      </c>
      <c r="G41" s="120" t="str">
        <f>IFERROR(RIGHT(ORARIO_GENERALE!G43,LEN(ORARIO_GENERALE!G43)+SEARCH(" ",ORARIO_GENERALE!G43)),"")</f>
        <v/>
      </c>
      <c r="H41" s="120" t="str">
        <f>IFERROR(RIGHT(ORARIO_GENERALE!H43,LEN(ORARIO_GENERALE!H43)+SEARCH(" ",ORARIO_GENERALE!H43)),"")</f>
        <v/>
      </c>
      <c r="I41" s="120" t="str">
        <f>IFERROR(RIGHT(ORARIO_GENERALE!I43,LEN(ORARIO_GENERALE!I43)+SEARCH(" ",ORARIO_GENERALE!I43)),"")</f>
        <v/>
      </c>
      <c r="J41" s="120" t="e">
        <f t="shared" si="0"/>
        <v>#REF!</v>
      </c>
      <c r="K41" s="120" t="str">
        <f>IFERROR(RIGHT(ORARIO_GENERALE!K43,LEN(ORARIO_GENERALE!K43)+SEARCH(" ",ORARIO_GENERALE!K43)),"")</f>
        <v/>
      </c>
      <c r="L41" s="120" t="str">
        <f>IFERROR(RIGHT(ORARIO_GENERALE!L43,LEN(ORARIO_GENERALE!L43)+SEARCH(" ",ORARIO_GENERALE!L43)),"")</f>
        <v/>
      </c>
      <c r="M41" s="120" t="str">
        <f>IFERROR(RIGHT(ORARIO_GENERALE!P43,LEN(ORARIO_GENERALE!P43)+SEARCH(" ",ORARIO_GENERALE!P43)),"")</f>
        <v/>
      </c>
      <c r="N41" s="120" t="str">
        <f t="shared" ref="N41:P41" si="45">IFERROR(RIGHT(#REF!,LEN(#REF!)+SEARCH(" ",#REF!)),"")</f>
        <v/>
      </c>
      <c r="O41" s="120" t="str">
        <f t="shared" si="45"/>
        <v/>
      </c>
      <c r="P41" s="121" t="str">
        <f t="shared" si="45"/>
        <v/>
      </c>
      <c r="Q41" s="3" t="str">
        <f t="shared" si="16"/>
        <v/>
      </c>
      <c r="R41" s="3" t="str">
        <f>IFERROR(RIGHT(ORARIO_GENERALE!Q43,LEN(ORARIO_GENERALE!Q43)-SEARCH(" ",ORARIO_GENERALE!Q43)),"")</f>
        <v/>
      </c>
    </row>
    <row r="42" spans="2:18" ht="15.75" customHeight="1" x14ac:dyDescent="0.25">
      <c r="B42" s="190"/>
      <c r="C42" s="122" t="str">
        <f>ORARIO_GENERALE!C44</f>
        <v>09:00-10:00</v>
      </c>
      <c r="D42" s="123" t="str">
        <f>IFERROR(RIGHT(ORARIO_GENERALE!D44,LEN(ORARIO_GENERALE!D44)+SEARCH(" ",ORARIO_GENERALE!D44)),"")</f>
        <v/>
      </c>
      <c r="E42" s="123" t="str">
        <f>IFERROR(RIGHT(ORARIO_GENERALE!E44,LEN(ORARIO_GENERALE!E44)+SEARCH(" ",ORARIO_GENERALE!E44)),"")</f>
        <v/>
      </c>
      <c r="F42" s="123" t="str">
        <f t="shared" ref="F42:F43" si="46">IFERROR(RIGHT(#REF!,LEN(#REF!)+SEARCH(" ",#REF!)),"")</f>
        <v/>
      </c>
      <c r="G42" s="123" t="str">
        <f>IFERROR(RIGHT(ORARIO_GENERALE!G44,LEN(ORARIO_GENERALE!G44)+SEARCH(" ",ORARIO_GENERALE!G44)),"")</f>
        <v/>
      </c>
      <c r="H42" s="123" t="str">
        <f>IFERROR(RIGHT(ORARIO_GENERALE!H44,LEN(ORARIO_GENERALE!H44)+SEARCH(" ",ORARIO_GENERALE!H44)),"")</f>
        <v/>
      </c>
      <c r="I42" s="123" t="str">
        <f>IFERROR(RIGHT(ORARIO_GENERALE!I44,LEN(ORARIO_GENERALE!I44)+SEARCH(" ",ORARIO_GENERALE!I44)),"")</f>
        <v/>
      </c>
      <c r="J42" s="123" t="e">
        <f t="shared" si="0"/>
        <v>#REF!</v>
      </c>
      <c r="K42" s="123" t="str">
        <f t="shared" ref="K42:K46" si="47">IFERROR(RIGHT(#REF!,LEN(#REF!)+SEARCH(" ",#REF!)),"")</f>
        <v/>
      </c>
      <c r="L42" s="123" t="str">
        <f>IFERROR(RIGHT(ORARIO_GENERALE!L31,LEN(ORARIO_GENERALE!L31)+SEARCH(" ",ORARIO_GENERALE!L31)),"")</f>
        <v/>
      </c>
      <c r="M42" s="123" t="str">
        <f t="shared" ref="M42:P42" si="48">IFERROR(RIGHT(#REF!,LEN(#REF!)+SEARCH(" ",#REF!)),"")</f>
        <v/>
      </c>
      <c r="N42" s="123" t="str">
        <f t="shared" si="48"/>
        <v/>
      </c>
      <c r="O42" s="123" t="str">
        <f t="shared" si="48"/>
        <v/>
      </c>
      <c r="P42" s="124" t="str">
        <f t="shared" si="48"/>
        <v/>
      </c>
      <c r="Q42" s="3" t="str">
        <f t="shared" si="16"/>
        <v/>
      </c>
      <c r="R42" s="3" t="str">
        <f>IFERROR(RIGHT(ORARIO_GENERALE!Q44,LEN(ORARIO_GENERALE!Q44)-SEARCH(" ",ORARIO_GENERALE!Q44)),"")</f>
        <v/>
      </c>
    </row>
    <row r="43" spans="2:18" ht="15.75" customHeight="1" x14ac:dyDescent="0.25">
      <c r="B43" s="190"/>
      <c r="C43" s="122" t="str">
        <f>ORARIO_GENERALE!C45</f>
        <v>10:00-11:00</v>
      </c>
      <c r="D43" s="123" t="str">
        <f>IFERROR(RIGHT(ORARIO_GENERALE!D45,LEN(ORARIO_GENERALE!D45)+SEARCH(" ",ORARIO_GENERALE!D45)),"")</f>
        <v/>
      </c>
      <c r="E43" s="123" t="str">
        <f>IFERROR(RIGHT(ORARIO_GENERALE!E45,LEN(ORARIO_GENERALE!E45)+SEARCH(" ",ORARIO_GENERALE!E45)),"")</f>
        <v/>
      </c>
      <c r="F43" s="123" t="str">
        <f t="shared" si="46"/>
        <v/>
      </c>
      <c r="G43" s="123" t="str">
        <f>IFERROR(RIGHT(ORARIO_GENERALE!G45,LEN(ORARIO_GENERALE!G45)+SEARCH(" ",ORARIO_GENERALE!G45)),"")</f>
        <v/>
      </c>
      <c r="H43" s="123" t="str">
        <f>IFERROR(RIGHT(ORARIO_GENERALE!H45,LEN(ORARIO_GENERALE!H45)+SEARCH(" ",ORARIO_GENERALE!H45)),"")</f>
        <v/>
      </c>
      <c r="I43" s="123" t="str">
        <f>IFERROR(RIGHT(ORARIO_GENERALE!I45,LEN(ORARIO_GENERALE!I45)+SEARCH(" ",ORARIO_GENERALE!I45)),"")</f>
        <v/>
      </c>
      <c r="J43" s="123" t="e">
        <f t="shared" si="0"/>
        <v>#REF!</v>
      </c>
      <c r="K43" s="123" t="str">
        <f t="shared" si="47"/>
        <v/>
      </c>
      <c r="L43" s="123" t="str">
        <f t="shared" ref="L43:P43" si="49">IFERROR(RIGHT(#REF!,LEN(#REF!)+SEARCH(" ",#REF!)),"")</f>
        <v/>
      </c>
      <c r="M43" s="123" t="str">
        <f t="shared" si="49"/>
        <v/>
      </c>
      <c r="N43" s="123" t="str">
        <f t="shared" si="49"/>
        <v/>
      </c>
      <c r="O43" s="123" t="str">
        <f t="shared" si="49"/>
        <v/>
      </c>
      <c r="P43" s="124" t="str">
        <f t="shared" si="49"/>
        <v/>
      </c>
      <c r="Q43" s="3" t="str">
        <f t="shared" si="16"/>
        <v/>
      </c>
      <c r="R43" s="3" t="str">
        <f>IFERROR(RIGHT(ORARIO_GENERALE!Q45,LEN(ORARIO_GENERALE!Q45)-SEARCH(" ",ORARIO_GENERALE!Q45)),"")</f>
        <v/>
      </c>
    </row>
    <row r="44" spans="2:18" ht="15.75" customHeight="1" x14ac:dyDescent="0.25">
      <c r="B44" s="190"/>
      <c r="C44" s="122" t="str">
        <f>ORARIO_GENERALE!C46</f>
        <v>11:00-12:00</v>
      </c>
      <c r="D44" s="123" t="str">
        <f>IFERROR(RIGHT(ORARIO_GENERALE!D46,LEN(ORARIO_GENERALE!D46)+SEARCH(" ",ORARIO_GENERALE!D46)),"")</f>
        <v/>
      </c>
      <c r="E44" s="123" t="str">
        <f>IFERROR(RIGHT(ORARIO_GENERALE!E46,LEN(ORARIO_GENERALE!E46)+SEARCH(" ",ORARIO_GENERALE!E46)),"")</f>
        <v/>
      </c>
      <c r="F44" s="123" t="str">
        <f>IFERROR(RIGHT(ORARIO_GENERALE!F46,LEN(ORARIO_GENERALE!F46)+SEARCH(" ",ORARIO_GENERALE!F46)),"")</f>
        <v/>
      </c>
      <c r="G44" s="123" t="str">
        <f>IFERROR(RIGHT(ORARIO_GENERALE!G46,LEN(ORARIO_GENERALE!G46)+SEARCH(" ",ORARIO_GENERALE!G46)),"")</f>
        <v/>
      </c>
      <c r="H44" s="123" t="str">
        <f>IFERROR(RIGHT(ORARIO_GENERALE!H46,LEN(ORARIO_GENERALE!H46)+SEARCH(" ",ORARIO_GENERALE!H46)),"")</f>
        <v/>
      </c>
      <c r="I44" s="123" t="str">
        <f>IFERROR(RIGHT(ORARIO_GENERALE!I46,LEN(ORARIO_GENERALE!I46)+SEARCH(" ",ORARIO_GENERALE!I46)),"")</f>
        <v/>
      </c>
      <c r="J44" s="123" t="e">
        <f t="shared" si="0"/>
        <v>#REF!</v>
      </c>
      <c r="K44" s="123" t="str">
        <f t="shared" si="47"/>
        <v/>
      </c>
      <c r="L44" s="123" t="str">
        <f t="shared" ref="L44:P44" si="50">IFERROR(RIGHT(#REF!,LEN(#REF!)+SEARCH(" ",#REF!)),"")</f>
        <v/>
      </c>
      <c r="M44" s="123" t="str">
        <f t="shared" si="50"/>
        <v/>
      </c>
      <c r="N44" s="123" t="str">
        <f t="shared" si="50"/>
        <v/>
      </c>
      <c r="O44" s="123" t="str">
        <f t="shared" si="50"/>
        <v/>
      </c>
      <c r="P44" s="124" t="str">
        <f t="shared" si="50"/>
        <v/>
      </c>
      <c r="Q44" s="3" t="str">
        <f t="shared" si="16"/>
        <v/>
      </c>
      <c r="R44" s="3" t="str">
        <f>IFERROR(RIGHT(ORARIO_GENERALE!Q46,LEN(ORARIO_GENERALE!Q46)-SEARCH(" ",ORARIO_GENERALE!Q46)),"")</f>
        <v/>
      </c>
    </row>
    <row r="45" spans="2:18" ht="15.75" customHeight="1" x14ac:dyDescent="0.25">
      <c r="B45" s="190"/>
      <c r="C45" s="122" t="str">
        <f>ORARIO_GENERALE!C47</f>
        <v>12:00-13:00</v>
      </c>
      <c r="D45" s="123" t="str">
        <f>IFERROR(RIGHT(ORARIO_GENERALE!D47,LEN(ORARIO_GENERALE!D47)+SEARCH(" ",ORARIO_GENERALE!D47)),"")</f>
        <v/>
      </c>
      <c r="E45" s="123" t="str">
        <f>IFERROR(RIGHT(ORARIO_GENERALE!E47,LEN(ORARIO_GENERALE!E47)+SEARCH(" ",ORARIO_GENERALE!E47)),"")</f>
        <v/>
      </c>
      <c r="F45" s="123" t="str">
        <f>IFERROR(RIGHT(ORARIO_GENERALE!F47,LEN(ORARIO_GENERALE!F47)+SEARCH(" ",ORARIO_GENERALE!F47)),"")</f>
        <v/>
      </c>
      <c r="G45" s="123" t="str">
        <f>IFERROR(RIGHT(ORARIO_GENERALE!G47,LEN(ORARIO_GENERALE!G47)+SEARCH(" ",ORARIO_GENERALE!G47)),"")</f>
        <v/>
      </c>
      <c r="H45" s="123" t="str">
        <f>IFERROR(RIGHT(ORARIO_GENERALE!H47,LEN(ORARIO_GENERALE!H47)+SEARCH(" ",ORARIO_GENERALE!H47)),"")</f>
        <v/>
      </c>
      <c r="I45" s="123" t="str">
        <f>IFERROR(RIGHT(ORARIO_GENERALE!I47,LEN(ORARIO_GENERALE!I47)+SEARCH(" ",ORARIO_GENERALE!I47)),"")</f>
        <v/>
      </c>
      <c r="J45" s="123" t="e">
        <f t="shared" si="0"/>
        <v>#REF!</v>
      </c>
      <c r="K45" s="123" t="str">
        <f t="shared" si="47"/>
        <v/>
      </c>
      <c r="L45" s="123" t="str">
        <f t="shared" ref="L45:L48" si="51">IFERROR(RIGHT(#REF!,LEN(#REF!)+SEARCH(" ",#REF!)),"")</f>
        <v/>
      </c>
      <c r="M45" s="123" t="str">
        <f>IFERROR(RIGHT(ORARIO_GENERALE!M44,LEN(ORARIO_GENERALE!M44)+SEARCH(" ",ORARIO_GENERALE!M44)),"")</f>
        <v/>
      </c>
      <c r="N45" s="123" t="str">
        <f t="shared" ref="N45:P45" si="52">IFERROR(RIGHT(#REF!,LEN(#REF!)+SEARCH(" ",#REF!)),"")</f>
        <v/>
      </c>
      <c r="O45" s="123" t="str">
        <f t="shared" si="52"/>
        <v/>
      </c>
      <c r="P45" s="124" t="str">
        <f t="shared" si="52"/>
        <v/>
      </c>
      <c r="Q45" s="3" t="str">
        <f t="shared" si="16"/>
        <v/>
      </c>
      <c r="R45" s="3" t="str">
        <f>IFERROR(RIGHT(ORARIO_GENERALE!Q47,LEN(ORARIO_GENERALE!Q47)-SEARCH(" ",ORARIO_GENERALE!Q47)),"")</f>
        <v/>
      </c>
    </row>
    <row r="46" spans="2:18" ht="15.75" customHeight="1" x14ac:dyDescent="0.25">
      <c r="B46" s="190"/>
      <c r="C46" s="122" t="str">
        <f>ORARIO_GENERALE!C48</f>
        <v>13:00-14:00</v>
      </c>
      <c r="D46" s="123" t="str">
        <f>IFERROR(RIGHT(ORARIO_GENERALE!D48,LEN(ORARIO_GENERALE!D48)+SEARCH(" ",ORARIO_GENERALE!D48)),"")</f>
        <v/>
      </c>
      <c r="E46" s="123" t="str">
        <f>IFERROR(RIGHT(ORARIO_GENERALE!E48,LEN(ORARIO_GENERALE!E48)+SEARCH(" ",ORARIO_GENERALE!E48)),"")</f>
        <v/>
      </c>
      <c r="F46" s="123" t="str">
        <f>IFERROR(RIGHT(ORARIO_GENERALE!F48,LEN(ORARIO_GENERALE!F48)+SEARCH(" ",ORARIO_GENERALE!F48)),"")</f>
        <v/>
      </c>
      <c r="G46" s="123" t="str">
        <f>IFERROR(RIGHT(ORARIO_GENERALE!G48,LEN(ORARIO_GENERALE!G48)+SEARCH(" ",ORARIO_GENERALE!G48)),"")</f>
        <v/>
      </c>
      <c r="H46" s="123" t="str">
        <f>IFERROR(RIGHT(ORARIO_GENERALE!H48,LEN(ORARIO_GENERALE!H48)+SEARCH(" ",ORARIO_GENERALE!H48)),"")</f>
        <v/>
      </c>
      <c r="I46" s="123" t="str">
        <f>IFERROR(RIGHT(ORARIO_GENERALE!I48,LEN(ORARIO_GENERALE!I48)+SEARCH(" ",ORARIO_GENERALE!I48)),"")</f>
        <v/>
      </c>
      <c r="J46" s="123" t="e">
        <f t="shared" si="0"/>
        <v>#REF!</v>
      </c>
      <c r="K46" s="123" t="str">
        <f t="shared" si="47"/>
        <v/>
      </c>
      <c r="L46" s="123" t="str">
        <f t="shared" si="51"/>
        <v/>
      </c>
      <c r="M46" s="123" t="str">
        <f>IFERROR(RIGHT(ORARIO_GENERALE!M46,LEN(ORARIO_GENERALE!M46)+SEARCH(" ",ORARIO_GENERALE!M46)),"")</f>
        <v/>
      </c>
      <c r="N46" s="123" t="str">
        <f t="shared" ref="N46:P46" si="53">IFERROR(RIGHT(#REF!,LEN(#REF!)+SEARCH(" ",#REF!)),"")</f>
        <v/>
      </c>
      <c r="O46" s="123" t="str">
        <f t="shared" si="53"/>
        <v/>
      </c>
      <c r="P46" s="124" t="str">
        <f t="shared" si="53"/>
        <v/>
      </c>
      <c r="Q46" s="3" t="str">
        <f t="shared" si="16"/>
        <v/>
      </c>
      <c r="R46" s="3" t="str">
        <f>IFERROR(RIGHT(ORARIO_GENERALE!Q48,LEN(ORARIO_GENERALE!Q48)-SEARCH(" ",ORARIO_GENERALE!Q48)),"")</f>
        <v/>
      </c>
    </row>
    <row r="47" spans="2:18" ht="15.75" customHeight="1" x14ac:dyDescent="0.25">
      <c r="B47" s="190"/>
      <c r="C47" s="122" t="str">
        <f>ORARIO_GENERALE!C49</f>
        <v>14:00-15:00</v>
      </c>
      <c r="D47" s="123" t="str">
        <f>IFERROR(RIGHT(ORARIO_GENERALE!D49,LEN(ORARIO_GENERALE!D49)+SEARCH(" ",ORARIO_GENERALE!D49)),"")</f>
        <v/>
      </c>
      <c r="E47" s="123" t="str">
        <f>IFERROR(RIGHT(ORARIO_GENERALE!E49,LEN(ORARIO_GENERALE!E49)+SEARCH(" ",ORARIO_GENERALE!E49)),"")</f>
        <v/>
      </c>
      <c r="F47" s="123" t="str">
        <f>IFERROR(RIGHT(ORARIO_GENERALE!F49,LEN(ORARIO_GENERALE!F49)+SEARCH(" ",ORARIO_GENERALE!F49)),"")</f>
        <v/>
      </c>
      <c r="G47" s="123" t="str">
        <f>IFERROR(RIGHT(ORARIO_GENERALE!G49,LEN(ORARIO_GENERALE!G49)+SEARCH(" ",ORARIO_GENERALE!G49)),"")</f>
        <v/>
      </c>
      <c r="H47" s="123" t="str">
        <f>IFERROR(RIGHT(ORARIO_GENERALE!H49,LEN(ORARIO_GENERALE!H49)+SEARCH(" ",ORARIO_GENERALE!H49)),"")</f>
        <v/>
      </c>
      <c r="I47" s="123" t="str">
        <f>IFERROR(RIGHT(ORARIO_GENERALE!I49,LEN(ORARIO_GENERALE!I49)+SEARCH(" ",ORARIO_GENERALE!I49)),"")</f>
        <v/>
      </c>
      <c r="J47" s="123" t="e">
        <f t="shared" si="0"/>
        <v>#REF!</v>
      </c>
      <c r="K47" s="123" t="str">
        <f>IFERROR(RIGHT(ORARIO_GENERALE!K44,LEN(ORARIO_GENERALE!K44)+SEARCH(" ",ORARIO_GENERALE!K44)),"")</f>
        <v/>
      </c>
      <c r="L47" s="123" t="str">
        <f t="shared" si="51"/>
        <v/>
      </c>
      <c r="M47" s="123" t="str">
        <f t="shared" ref="M47:P47" si="54">IFERROR(RIGHT(#REF!,LEN(#REF!)+SEARCH(" ",#REF!)),"")</f>
        <v/>
      </c>
      <c r="N47" s="123" t="str">
        <f t="shared" si="54"/>
        <v/>
      </c>
      <c r="O47" s="123" t="str">
        <f t="shared" si="54"/>
        <v/>
      </c>
      <c r="P47" s="124" t="str">
        <f t="shared" si="54"/>
        <v/>
      </c>
      <c r="Q47" s="3" t="str">
        <f t="shared" si="16"/>
        <v/>
      </c>
      <c r="R47" s="3" t="str">
        <f>IFERROR(RIGHT(ORARIO_GENERALE!Q49,LEN(ORARIO_GENERALE!Q49)-SEARCH(" ",ORARIO_GENERALE!Q49)),"")</f>
        <v/>
      </c>
    </row>
    <row r="48" spans="2:18" ht="15.75" customHeight="1" x14ac:dyDescent="0.25">
      <c r="B48" s="190"/>
      <c r="C48" s="122" t="str">
        <f>ORARIO_GENERALE!C50</f>
        <v>15:00-16:00</v>
      </c>
      <c r="D48" s="123" t="str">
        <f>IFERROR(RIGHT(ORARIO_GENERALE!D12,LEN(ORARIO_GENERALE!D12)+SEARCH(" ",ORARIO_GENERALE!D12)),"")</f>
        <v/>
      </c>
      <c r="E48" s="123" t="str">
        <f>IFERROR(RIGHT(ORARIO_GENERALE!E50,LEN(ORARIO_GENERALE!E50)+SEARCH(" ",ORARIO_GENERALE!E50)),"")</f>
        <v/>
      </c>
      <c r="F48" s="123" t="str">
        <f>IFERROR(RIGHT(ORARIO_GENERALE!F50,LEN(ORARIO_GENERALE!F50)+SEARCH(" ",ORARIO_GENERALE!F50)),"")</f>
        <v/>
      </c>
      <c r="G48" s="123" t="str">
        <f>IFERROR(RIGHT(ORARIO_GENERALE!G50,LEN(ORARIO_GENERALE!G50)+SEARCH(" ",ORARIO_GENERALE!G50)),"")</f>
        <v/>
      </c>
      <c r="H48" s="123" t="str">
        <f>IFERROR(RIGHT(ORARIO_GENERALE!H50,LEN(ORARIO_GENERALE!H50)+SEARCH(" ",ORARIO_GENERALE!H50)),"")</f>
        <v/>
      </c>
      <c r="I48" s="123" t="str">
        <f>IFERROR(RIGHT(ORARIO_GENERALE!I50,LEN(ORARIO_GENERALE!I50)+SEARCH(" ",ORARIO_GENERALE!I50)),"")</f>
        <v/>
      </c>
      <c r="J48" s="123" t="e">
        <f t="shared" si="0"/>
        <v>#REF!</v>
      </c>
      <c r="K48" s="123" t="str">
        <f>IFERROR(RIGHT(ORARIO_GENERALE!K45,LEN(ORARIO_GENERALE!K45)+SEARCH(" ",ORARIO_GENERALE!K45)),"")</f>
        <v/>
      </c>
      <c r="L48" s="123" t="str">
        <f t="shared" si="51"/>
        <v/>
      </c>
      <c r="M48" s="123" t="str">
        <f t="shared" ref="M48:P48" si="55">IFERROR(RIGHT(#REF!,LEN(#REF!)+SEARCH(" ",#REF!)),"")</f>
        <v/>
      </c>
      <c r="N48" s="123" t="str">
        <f t="shared" si="55"/>
        <v/>
      </c>
      <c r="O48" s="123" t="str">
        <f t="shared" si="55"/>
        <v/>
      </c>
      <c r="P48" s="124" t="str">
        <f t="shared" si="55"/>
        <v/>
      </c>
      <c r="Q48" s="3" t="str">
        <f t="shared" si="16"/>
        <v/>
      </c>
      <c r="R48" s="3" t="str">
        <f>IFERROR(RIGHT(ORARIO_GENERALE!Q50,LEN(ORARIO_GENERALE!Q50)-SEARCH(" ",ORARIO_GENERALE!Q50)),"")</f>
        <v/>
      </c>
    </row>
    <row r="49" spans="2:18" ht="15.75" customHeight="1" x14ac:dyDescent="0.25">
      <c r="B49" s="190"/>
      <c r="C49" s="122" t="str">
        <f>ORARIO_GENERALE!C51</f>
        <v>16:00-17:00</v>
      </c>
      <c r="D49" s="123" t="str">
        <f>IFERROR(RIGHT(ORARIO_GENERALE!D51,LEN(ORARIO_GENERALE!D51)+SEARCH(" ",ORARIO_GENERALE!D51)),"")</f>
        <v/>
      </c>
      <c r="E49" s="123" t="str">
        <f>IFERROR(RIGHT(ORARIO_GENERALE!E51,LEN(ORARIO_GENERALE!E51)+SEARCH(" ",ORARIO_GENERALE!E51)),"")</f>
        <v/>
      </c>
      <c r="F49" s="123" t="str">
        <f>IFERROR(RIGHT(ORARIO_GENERALE!F51,LEN(ORARIO_GENERALE!F51)+SEARCH(" ",ORARIO_GENERALE!F51)),"")</f>
        <v/>
      </c>
      <c r="G49" s="123" t="str">
        <f>IFERROR(RIGHT(ORARIO_GENERALE!G51,LEN(ORARIO_GENERALE!G51)+SEARCH(" ",ORARIO_GENERALE!G51)),"")</f>
        <v/>
      </c>
      <c r="H49" s="123" t="str">
        <f>IFERROR(RIGHT(ORARIO_GENERALE!H51,LEN(ORARIO_GENERALE!H51)+SEARCH(" ",ORARIO_GENERALE!H51)),"")</f>
        <v/>
      </c>
      <c r="I49" s="123" t="str">
        <f>IFERROR(RIGHT(ORARIO_GENERALE!I51,LEN(ORARIO_GENERALE!I51)+SEARCH(" ",ORARIO_GENERALE!I51)),"")</f>
        <v/>
      </c>
      <c r="J49" s="123" t="e">
        <f t="shared" si="0"/>
        <v>#REF!</v>
      </c>
      <c r="K49" s="123" t="str">
        <f>IFERROR(RIGHT(ORARIO_GENERALE!K46,LEN(ORARIO_GENERALE!K46)+SEARCH(" ",ORARIO_GENERALE!K46)),"")</f>
        <v/>
      </c>
      <c r="L49" s="123" t="str">
        <f>IFERROR(RIGHT(ORARIO_GENERALE!L46,LEN(ORARIO_GENERALE!L46)+SEARCH(" ",ORARIO_GENERALE!L46)),"")</f>
        <v/>
      </c>
      <c r="M49" s="123" t="str">
        <f t="shared" ref="M49:P49" si="56">IFERROR(RIGHT(#REF!,LEN(#REF!)+SEARCH(" ",#REF!)),"")</f>
        <v/>
      </c>
      <c r="N49" s="123" t="str">
        <f t="shared" si="56"/>
        <v/>
      </c>
      <c r="O49" s="123" t="str">
        <f t="shared" si="56"/>
        <v/>
      </c>
      <c r="P49" s="124" t="str">
        <f t="shared" si="56"/>
        <v/>
      </c>
      <c r="Q49" s="3" t="str">
        <f t="shared" si="16"/>
        <v/>
      </c>
      <c r="R49" s="3" t="str">
        <f>IFERROR(RIGHT(ORARIO_GENERALE!Q51,LEN(ORARIO_GENERALE!Q51)-SEARCH(" ",ORARIO_GENERALE!Q51)),"")</f>
        <v/>
      </c>
    </row>
    <row r="50" spans="2:18" ht="15.75" customHeight="1" x14ac:dyDescent="0.25">
      <c r="B50" s="190"/>
      <c r="C50" s="122" t="str">
        <f>ORARIO_GENERALE!C52</f>
        <v>17:00-18-00</v>
      </c>
      <c r="D50" s="123" t="str">
        <f>IFERROR(RIGHT(ORARIO_GENERALE!D52,LEN(ORARIO_GENERALE!D52)+SEARCH(" ",ORARIO_GENERALE!D52)),"")</f>
        <v/>
      </c>
      <c r="E50" s="123" t="str">
        <f>IFERROR(RIGHT(ORARIO_GENERALE!E52,LEN(ORARIO_GENERALE!E52)+SEARCH(" ",ORARIO_GENERALE!E52)),"")</f>
        <v/>
      </c>
      <c r="F50" s="123" t="str">
        <f>IFERROR(RIGHT(ORARIO_GENERALE!F52,LEN(ORARIO_GENERALE!F52)+SEARCH(" ",ORARIO_GENERALE!F52)),"")</f>
        <v/>
      </c>
      <c r="G50" s="123" t="str">
        <f>IFERROR(RIGHT(ORARIO_GENERALE!G52,LEN(ORARIO_GENERALE!G52)+SEARCH(" ",ORARIO_GENERALE!G52)),"")</f>
        <v/>
      </c>
      <c r="H50" s="123" t="str">
        <f>IFERROR(RIGHT(ORARIO_GENERALE!H55,LEN(ORARIO_GENERALE!H55)+SEARCH(" ",ORARIO_GENERALE!H55)),"")</f>
        <v/>
      </c>
      <c r="I50" s="123" t="str">
        <f>IFERROR(RIGHT(ORARIO_GENERALE!I52,LEN(ORARIO_GENERALE!I52)+SEARCH(" ",ORARIO_GENERALE!I52)),"")</f>
        <v/>
      </c>
      <c r="J50" s="123" t="e">
        <f t="shared" si="0"/>
        <v>#REF!</v>
      </c>
      <c r="K50" s="123" t="str">
        <f>IFERROR(RIGHT(ORARIO_GENERALE!K47,LEN(ORARIO_GENERALE!K47)+SEARCH(" ",ORARIO_GENERALE!K47)),"")</f>
        <v/>
      </c>
      <c r="L50" s="123" t="str">
        <f>IFERROR(RIGHT(ORARIO_GENERALE!L47,LEN(ORARIO_GENERALE!L47)+SEARCH(" ",ORARIO_GENERALE!L47)),"")</f>
        <v/>
      </c>
      <c r="M50" s="123" t="str">
        <f>IFERROR(RIGHT(ORARIO_GENERALE!M47,LEN(ORARIO_GENERALE!M47)+SEARCH(" ",ORARIO_GENERALE!M47)),"")</f>
        <v/>
      </c>
      <c r="N50" s="123" t="str">
        <f t="shared" ref="N50:P50" si="57">IFERROR(RIGHT(#REF!,LEN(#REF!)+SEARCH(" ",#REF!)),"")</f>
        <v/>
      </c>
      <c r="O50" s="123" t="str">
        <f t="shared" si="57"/>
        <v/>
      </c>
      <c r="P50" s="124" t="str">
        <f t="shared" si="57"/>
        <v/>
      </c>
      <c r="Q50" s="3" t="str">
        <f t="shared" si="16"/>
        <v/>
      </c>
      <c r="R50" s="3" t="str">
        <f>IFERROR(RIGHT(ORARIO_GENERALE!Q52,LEN(ORARIO_GENERALE!Q52)-SEARCH(" ",ORARIO_GENERALE!Q52)),"")</f>
        <v/>
      </c>
    </row>
    <row r="51" spans="2:18" ht="15.75" customHeight="1" x14ac:dyDescent="0.25">
      <c r="B51" s="190"/>
      <c r="C51" s="122" t="str">
        <f>ORARIO_GENERALE!C53</f>
        <v>18:00-19:00</v>
      </c>
      <c r="D51" s="123" t="str">
        <f>IFERROR(RIGHT(#REF!,LEN(#REF!)+SEARCH(" ",#REF!)),"")</f>
        <v/>
      </c>
      <c r="E51" s="123" t="str">
        <f>IFERROR(RIGHT(ORARIO_GENERALE!E53,LEN(ORARIO_GENERALE!E53)+SEARCH(" ",ORARIO_GENERALE!E53)),"")</f>
        <v/>
      </c>
      <c r="F51" s="123" t="str">
        <f>IFERROR(RIGHT(ORARIO_GENERALE!D53,LEN(ORARIO_GENERALE!D53)+SEARCH(" ",ORARIO_GENERALE!D53)),"")</f>
        <v/>
      </c>
      <c r="G51" s="123" t="str">
        <f>IFERROR(RIGHT(ORARIO_GENERALE!G53,LEN(ORARIO_GENERALE!G53)+SEARCH(" ",ORARIO_GENERALE!G53)),"")</f>
        <v/>
      </c>
      <c r="H51" s="123" t="str">
        <f>IFERROR(RIGHT(ORARIO_GENERALE!H53,LEN(ORARIO_GENERALE!H53)+SEARCH(" ",ORARIO_GENERALE!H53)),"")</f>
        <v/>
      </c>
      <c r="I51" s="123" t="str">
        <f>IFERROR(RIGHT(ORARIO_GENERALE!I53,LEN(ORARIO_GENERALE!I53)+SEARCH(" ",ORARIO_GENERALE!I53)),"")</f>
        <v/>
      </c>
      <c r="J51" s="123" t="e">
        <f t="shared" si="0"/>
        <v>#REF!</v>
      </c>
      <c r="K51" s="123" t="str">
        <f>IFERROR(RIGHT(ORARIO_GENERALE!M48,LEN(ORARIO_GENERALE!M48)+SEARCH(" ",ORARIO_GENERALE!M48)),"")</f>
        <v/>
      </c>
      <c r="L51" s="123" t="str">
        <f>IFERROR(RIGHT(ORARIO_GENERALE!L48,LEN(ORARIO_GENERALE!L48)+SEARCH(" ",ORARIO_GENERALE!L48)),"")</f>
        <v/>
      </c>
      <c r="M51" s="123" t="str">
        <f t="shared" ref="M51:P51" si="58">IFERROR(RIGHT(#REF!,LEN(#REF!)+SEARCH(" ",#REF!)),"")</f>
        <v/>
      </c>
      <c r="N51" s="123" t="str">
        <f t="shared" si="58"/>
        <v/>
      </c>
      <c r="O51" s="123" t="str">
        <f t="shared" si="58"/>
        <v/>
      </c>
      <c r="P51" s="124" t="str">
        <f t="shared" si="58"/>
        <v/>
      </c>
      <c r="Q51" s="3" t="str">
        <f t="shared" si="16"/>
        <v/>
      </c>
      <c r="R51" s="3" t="str">
        <f>IFERROR(RIGHT(ORARIO_GENERALE!Q53,LEN(ORARIO_GENERALE!Q53)-SEARCH(" ",ORARIO_GENERALE!Q53)),"")</f>
        <v/>
      </c>
    </row>
    <row r="52" spans="2:18" ht="15.75" customHeight="1" x14ac:dyDescent="0.25">
      <c r="B52" s="190"/>
      <c r="C52" s="122" t="str">
        <f>ORARIO_GENERALE!C54</f>
        <v>19:00-20:00</v>
      </c>
      <c r="D52" s="123" t="str">
        <f>IFERROR(RIGHT(ORARIO_GENERALE!D54,LEN(ORARIO_GENERALE!D54)+SEARCH(" ",ORARIO_GENERALE!D54)),"")</f>
        <v/>
      </c>
      <c r="E52" s="123" t="str">
        <f>IFERROR(RIGHT(ORARIO_GENERALE!E54,LEN(ORARIO_GENERALE!E54)+SEARCH(" ",ORARIO_GENERALE!E54)),"")</f>
        <v/>
      </c>
      <c r="F52" s="123" t="str">
        <f>IFERROR(RIGHT(#REF!,LEN(#REF!)+SEARCH(" ",#REF!)),"")</f>
        <v/>
      </c>
      <c r="G52" s="123" t="str">
        <f>IFERROR(RIGHT(ORARIO_GENERALE!G54,LEN(ORARIO_GENERALE!G54)+SEARCH(" ",ORARIO_GENERALE!G54)),"")</f>
        <v/>
      </c>
      <c r="H52" s="123" t="str">
        <f>IFERROR(RIGHT(ORARIO_GENERALE!I54,LEN(ORARIO_GENERALE!I54)+SEARCH(" ",ORARIO_GENERALE!I54)),"")</f>
        <v/>
      </c>
      <c r="I52" s="123" t="str">
        <f>IFERROR(RIGHT(#REF!,LEN(#REF!)+SEARCH(" ",#REF!)),"")</f>
        <v/>
      </c>
      <c r="J52" s="123" t="e">
        <f t="shared" si="0"/>
        <v>#REF!</v>
      </c>
      <c r="K52" s="123" t="str">
        <f>IFERROR(RIGHT(ORARIO_GENERALE!M54,LEN(ORARIO_GENERALE!M54)+SEARCH(" ",ORARIO_GENERALE!M54)),"")</f>
        <v/>
      </c>
      <c r="L52" s="123" t="str">
        <f>IFERROR(RIGHT(ORARIO_GENERALE!L54,LEN(ORARIO_GENERALE!L54)+SEARCH(" ",ORARIO_GENERALE!L54)),"")</f>
        <v/>
      </c>
      <c r="M52" s="123" t="str">
        <f>IFERROR(RIGHT(ORARIO_GENERALE!K48,LEN(ORARIO_GENERALE!K48)+SEARCH(" ",ORARIO_GENERALE!K48)),"")</f>
        <v/>
      </c>
      <c r="N52" s="123" t="str">
        <f t="shared" ref="N52:P52" si="59">IFERROR(RIGHT(#REF!,LEN(#REF!)+SEARCH(" ",#REF!)),"")</f>
        <v/>
      </c>
      <c r="O52" s="123" t="str">
        <f t="shared" si="59"/>
        <v/>
      </c>
      <c r="P52" s="124" t="str">
        <f t="shared" si="59"/>
        <v/>
      </c>
      <c r="Q52" s="3" t="str">
        <f t="shared" si="16"/>
        <v/>
      </c>
      <c r="R52" s="3" t="str">
        <f>IFERROR(RIGHT(ORARIO_GENERALE!Q54,LEN(ORARIO_GENERALE!Q54)-SEARCH(" ",ORARIO_GENERALE!Q54)),"")</f>
        <v/>
      </c>
    </row>
    <row r="53" spans="2:18" ht="15.75" customHeight="1" x14ac:dyDescent="0.25">
      <c r="B53" s="190"/>
      <c r="C53" s="171" t="str">
        <f>ORARIO_GENERALE!C55</f>
        <v>20:00-21:00</v>
      </c>
      <c r="D53" s="172" t="str">
        <f t="shared" ref="D53:I53" si="60">IFERROR(RIGHT(#REF!,LEN(#REF!)+SEARCH(" ",#REF!)),"")</f>
        <v/>
      </c>
      <c r="E53" s="172" t="str">
        <f t="shared" si="60"/>
        <v/>
      </c>
      <c r="F53" s="172" t="str">
        <f t="shared" si="60"/>
        <v/>
      </c>
      <c r="G53" s="172" t="str">
        <f t="shared" si="60"/>
        <v/>
      </c>
      <c r="H53" s="172" t="str">
        <f t="shared" si="60"/>
        <v/>
      </c>
      <c r="I53" s="172" t="str">
        <f t="shared" si="60"/>
        <v/>
      </c>
      <c r="J53" s="172" t="e">
        <f t="shared" si="0"/>
        <v>#REF!</v>
      </c>
      <c r="K53" s="172" t="str">
        <f t="shared" ref="K53:P53" si="61">IFERROR(RIGHT(#REF!,LEN(#REF!)+SEARCH(" ",#REF!)),"")</f>
        <v/>
      </c>
      <c r="L53" s="172" t="str">
        <f t="shared" si="61"/>
        <v/>
      </c>
      <c r="M53" s="172" t="str">
        <f t="shared" si="61"/>
        <v/>
      </c>
      <c r="N53" s="172" t="str">
        <f t="shared" si="61"/>
        <v/>
      </c>
      <c r="O53" s="172" t="str">
        <f t="shared" si="61"/>
        <v/>
      </c>
      <c r="P53" s="173" t="str">
        <f t="shared" si="61"/>
        <v/>
      </c>
      <c r="Q53" s="3" t="str">
        <f t="shared" si="16"/>
        <v/>
      </c>
      <c r="R53" s="3" t="str">
        <f>IFERROR(RIGHT(#REF!,LEN(#REF!)-SEARCH(" ",#REF!)),"")</f>
        <v/>
      </c>
    </row>
    <row r="54" spans="2:18" ht="15.75" customHeight="1" x14ac:dyDescent="0.25">
      <c r="B54" s="201" t="s">
        <v>30</v>
      </c>
      <c r="C54" s="119" t="str">
        <f>ORARIO_GENERALE!C56</f>
        <v>08:00-09:00</v>
      </c>
      <c r="D54" s="120" t="str">
        <f>IFERROR(RIGHT(ORARIO_GENERALE!D56,LEN(ORARIO_GENERALE!D56)-SEARCH(" ",ORARIO_GENERALE!D56)),"")</f>
        <v/>
      </c>
      <c r="E54" s="120" t="str">
        <f>IFERROR(RIGHT(ORARIO_GENERALE!E56,LEN(ORARIO_GENERALE!E56)-SEARCH(" ",ORARIO_GENERALE!E56)),"")</f>
        <v/>
      </c>
      <c r="F54" s="120" t="str">
        <f>IFERROR(RIGHT(ORARIO_GENERALE!F56,LEN(ORARIO_GENERALE!F56)-SEARCH(" ",ORARIO_GENERALE!F56)),"")</f>
        <v/>
      </c>
      <c r="G54" s="120" t="str">
        <f>IFERROR(RIGHT(ORARIO_GENERALE!G56,LEN(ORARIO_GENERALE!G56)-SEARCH(" ",ORARIO_GENERALE!G56)),"")</f>
        <v/>
      </c>
      <c r="H54" s="120" t="str">
        <f t="shared" ref="H54:H55" si="62">IFERROR(RIGHT(#REF!,LEN(#REF!)-SEARCH(" ",#REF!)),"")</f>
        <v/>
      </c>
      <c r="I54" s="120" t="str">
        <f>IFERROR(RIGHT(ORARIO_GENERALE!I56,LEN(ORARIO_GENERALE!I56)-SEARCH(" ",ORARIO_GENERALE!I56)),"")</f>
        <v/>
      </c>
      <c r="J54" s="120" t="e">
        <f t="shared" si="0"/>
        <v>#REF!</v>
      </c>
      <c r="K54" s="120" t="str">
        <f>IFERROR(RIGHT(ORARIO_GENERALE!K56,LEN(ORARIO_GENERALE!K56)+SEARCH(" ",ORARIO_GENERALE!K56)),"")</f>
        <v/>
      </c>
      <c r="L54" s="120" t="str">
        <f>IFERROR(RIGHT(ORARIO_GENERALE!L56,LEN(ORARIO_GENERALE!L56)+SEARCH(" ",ORARIO_GENERALE!L56)),"")</f>
        <v/>
      </c>
      <c r="M54" s="120" t="str">
        <f>IFERROR(RIGHT(ORARIO_GENERALE!P56,LEN(ORARIO_GENERALE!P56)+SEARCH(" ",ORARIO_GENERALE!P56)),"")</f>
        <v/>
      </c>
      <c r="N54" s="120" t="str">
        <f t="shared" ref="N54:P54" si="63">IFERROR(RIGHT(#REF!,LEN(#REF!)+SEARCH(" ",#REF!)),"")</f>
        <v/>
      </c>
      <c r="O54" s="120" t="str">
        <f t="shared" si="63"/>
        <v/>
      </c>
      <c r="P54" s="121" t="str">
        <f t="shared" si="63"/>
        <v/>
      </c>
      <c r="Q54" s="3" t="str">
        <f t="shared" si="16"/>
        <v/>
      </c>
      <c r="R54" s="3" t="str">
        <f>IFERROR(RIGHT(ORARIO_GENERALE!Q56,LEN(ORARIO_GENERALE!Q56)-SEARCH(" ",ORARIO_GENERALE!Q56)),"")</f>
        <v/>
      </c>
    </row>
    <row r="55" spans="2:18" ht="15.75" customHeight="1" x14ac:dyDescent="0.25">
      <c r="B55" s="202"/>
      <c r="C55" s="122" t="str">
        <f>ORARIO_GENERALE!C57</f>
        <v>09:00-10:00</v>
      </c>
      <c r="D55" s="123" t="str">
        <f>IFERROR(RIGHT(ORARIO_GENERALE!D57,LEN(ORARIO_GENERALE!D57)-SEARCH(" ",ORARIO_GENERALE!D57)),"")</f>
        <v/>
      </c>
      <c r="E55" s="123" t="str">
        <f>IFERROR(RIGHT(ORARIO_GENERALE!E57,LEN(ORARIO_GENERALE!E57)-SEARCH(" ",ORARIO_GENERALE!E57)),"")</f>
        <v/>
      </c>
      <c r="F55" s="123" t="str">
        <f>IFERROR(RIGHT(ORARIO_GENERALE!F57,LEN(ORARIO_GENERALE!F57)-SEARCH(" ",ORARIO_GENERALE!F57)),"")</f>
        <v/>
      </c>
      <c r="G55" s="123" t="str">
        <f>IFERROR(RIGHT(ORARIO_GENERALE!G57,LEN(ORARIO_GENERALE!G57)-SEARCH(" ",ORARIO_GENERALE!G57)),"")</f>
        <v/>
      </c>
      <c r="H55" s="123" t="str">
        <f t="shared" si="62"/>
        <v/>
      </c>
      <c r="I55" s="123" t="str">
        <f>IFERROR(RIGHT(ORARIO_GENERALE!I57,LEN(ORARIO_GENERALE!I57)-SEARCH(" ",ORARIO_GENERALE!I57)),"")</f>
        <v/>
      </c>
      <c r="J55" s="123" t="e">
        <f t="shared" si="0"/>
        <v>#REF!</v>
      </c>
      <c r="K55" s="123" t="str">
        <f>IFERROR(RIGHT(ORARIO_GENERALE!K58,LEN(ORARIO_GENERALE!K58)+SEARCH(" ",ORARIO_GENERALE!K58)),"")</f>
        <v/>
      </c>
      <c r="L55" s="123" t="str">
        <f>IFERROR(RIGHT(ORARIO_GENERALE!L57,LEN(ORARIO_GENERALE!L57)+SEARCH(" ",ORARIO_GENERALE!L57)),"")</f>
        <v/>
      </c>
      <c r="M55" s="123" t="str">
        <f t="shared" ref="M55:P55" si="64">IFERROR(RIGHT(#REF!,LEN(#REF!)+SEARCH(" ",#REF!)),"")</f>
        <v/>
      </c>
      <c r="N55" s="123" t="str">
        <f t="shared" si="64"/>
        <v/>
      </c>
      <c r="O55" s="123" t="str">
        <f t="shared" si="64"/>
        <v/>
      </c>
      <c r="P55" s="124" t="str">
        <f t="shared" si="64"/>
        <v/>
      </c>
      <c r="Q55" s="3" t="str">
        <f t="shared" si="16"/>
        <v/>
      </c>
      <c r="R55" s="3" t="str">
        <f>IFERROR(RIGHT(ORARIO_GENERALE!Q57,LEN(ORARIO_GENERALE!Q57)-SEARCH(" ",ORARIO_GENERALE!Q57)),"")</f>
        <v/>
      </c>
    </row>
    <row r="56" spans="2:18" ht="15.75" customHeight="1" x14ac:dyDescent="0.25">
      <c r="B56" s="202"/>
      <c r="C56" s="122" t="str">
        <f>ORARIO_GENERALE!C58</f>
        <v>10:00-11:00</v>
      </c>
      <c r="D56" s="123" t="str">
        <f>IFERROR(RIGHT(ORARIO_GENERALE!D58,LEN(ORARIO_GENERALE!D58)-SEARCH(" ",ORARIO_GENERALE!D58)),"")</f>
        <v/>
      </c>
      <c r="E56" s="123" t="str">
        <f>IFERROR(RIGHT(ORARIO_GENERALE!E58,LEN(ORARIO_GENERALE!E58)-SEARCH(" ",ORARIO_GENERALE!E58)),"")</f>
        <v/>
      </c>
      <c r="F56" s="123" t="str">
        <f>IFERROR(RIGHT(ORARIO_GENERALE!F58,LEN(ORARIO_GENERALE!F58)-SEARCH(" ",ORARIO_GENERALE!F58)),"")</f>
        <v/>
      </c>
      <c r="G56" s="123" t="str">
        <f>IFERROR(RIGHT(ORARIO_GENERALE!G58,LEN(ORARIO_GENERALE!G58)-SEARCH(" ",ORARIO_GENERALE!G58)),"")</f>
        <v/>
      </c>
      <c r="H56" s="123" t="str">
        <f>IFERROR(RIGHT(ORARIO_GENERALE!H22,LEN(ORARIO_GENERALE!H22)-SEARCH(" ",ORARIO_GENERALE!H22)),"")</f>
        <v/>
      </c>
      <c r="I56" s="123" t="str">
        <f>IFERROR(RIGHT(ORARIO_GENERALE!I58,LEN(ORARIO_GENERALE!I58)-SEARCH(" ",ORARIO_GENERALE!I58)),"")</f>
        <v/>
      </c>
      <c r="J56" s="123" t="e">
        <f t="shared" si="0"/>
        <v>#REF!</v>
      </c>
      <c r="K56" s="123" t="str">
        <f>IFERROR(RIGHT(ORARIO_GENERALE!K59,LEN(ORARIO_GENERALE!K59)+SEARCH(" ",ORARIO_GENERALE!K59)),"")</f>
        <v/>
      </c>
      <c r="L56" s="123" t="str">
        <f>IFERROR(RIGHT(ORARIO_GENERALE!L58,LEN(ORARIO_GENERALE!L58)+SEARCH(" ",ORARIO_GENERALE!L58)),"")</f>
        <v/>
      </c>
      <c r="M56" s="123" t="str">
        <f>IFERROR(RIGHT(ORARIO_GENERALE!P58,LEN(ORARIO_GENERALE!P58)+SEARCH(" ",ORARIO_GENERALE!P58)),"")</f>
        <v/>
      </c>
      <c r="N56" s="123" t="str">
        <f t="shared" ref="N56:P56" si="65">IFERROR(RIGHT(#REF!,LEN(#REF!)+SEARCH(" ",#REF!)),"")</f>
        <v/>
      </c>
      <c r="O56" s="123" t="str">
        <f t="shared" si="65"/>
        <v/>
      </c>
      <c r="P56" s="124" t="str">
        <f t="shared" si="65"/>
        <v/>
      </c>
      <c r="Q56" s="3" t="str">
        <f t="shared" si="16"/>
        <v/>
      </c>
      <c r="R56" s="3" t="str">
        <f>IFERROR(RIGHT(ORARIO_GENERALE!Q58,LEN(ORARIO_GENERALE!Q58)-SEARCH(" ",ORARIO_GENERALE!Q58)),"")</f>
        <v/>
      </c>
    </row>
    <row r="57" spans="2:18" ht="15.75" customHeight="1" x14ac:dyDescent="0.25">
      <c r="B57" s="202"/>
      <c r="C57" s="122" t="str">
        <f>ORARIO_GENERALE!C59</f>
        <v>11:00-12:00</v>
      </c>
      <c r="D57" s="123" t="str">
        <f>IFERROR(RIGHT(ORARIO_GENERALE!D59,LEN(ORARIO_GENERALE!D59)-SEARCH(" ",ORARIO_GENERALE!D59)),"")</f>
        <v/>
      </c>
      <c r="E57" s="123" t="str">
        <f>IFERROR(RIGHT(ORARIO_GENERALE!E59,LEN(ORARIO_GENERALE!E59)-SEARCH(" ",ORARIO_GENERALE!E59)),"")</f>
        <v/>
      </c>
      <c r="F57" s="123" t="str">
        <f>IFERROR(RIGHT(ORARIO_GENERALE!F59,LEN(ORARIO_GENERALE!F59)-SEARCH(" ",ORARIO_GENERALE!F59)),"")</f>
        <v/>
      </c>
      <c r="G57" s="123" t="str">
        <f>IFERROR(RIGHT(ORARIO_GENERALE!G59,LEN(ORARIO_GENERALE!G59)-SEARCH(" ",ORARIO_GENERALE!G59)),"")</f>
        <v/>
      </c>
      <c r="H57" s="123" t="str">
        <f>IFERROR(RIGHT(ORARIO_GENERALE!H59,LEN(ORARIO_GENERALE!H59)-SEARCH(" ",ORARIO_GENERALE!H59)),"")</f>
        <v/>
      </c>
      <c r="I57" s="123" t="str">
        <f>IFERROR(RIGHT(ORARIO_GENERALE!I59,LEN(ORARIO_GENERALE!I59)-SEARCH(" ",ORARIO_GENERALE!I59)),"")</f>
        <v/>
      </c>
      <c r="J57" s="123" t="e">
        <f t="shared" si="0"/>
        <v>#REF!</v>
      </c>
      <c r="K57" s="123" t="str">
        <f>IFERROR(RIGHT(ORARIO_GENERALE!K60,LEN(ORARIO_GENERALE!K60)+SEARCH(" ",ORARIO_GENERALE!K60)),"")</f>
        <v/>
      </c>
      <c r="L57" s="123" t="str">
        <f>IFERROR(RIGHT(ORARIO_GENERALE!L59,LEN(ORARIO_GENERALE!L59)+SEARCH(" ",ORARIO_GENERALE!L59)),"")</f>
        <v/>
      </c>
      <c r="M57" s="123" t="str">
        <f>IFERROR(RIGHT(ORARIO_GENERALE!P59,LEN(ORARIO_GENERALE!P59)+SEARCH(" ",ORARIO_GENERALE!P59)),"")</f>
        <v/>
      </c>
      <c r="N57" s="123" t="str">
        <f t="shared" ref="N57:P57" si="66">IFERROR(RIGHT(#REF!,LEN(#REF!)+SEARCH(" ",#REF!)),"")</f>
        <v/>
      </c>
      <c r="O57" s="123" t="str">
        <f t="shared" si="66"/>
        <v/>
      </c>
      <c r="P57" s="124" t="str">
        <f t="shared" si="66"/>
        <v/>
      </c>
      <c r="Q57" s="3" t="str">
        <f t="shared" si="16"/>
        <v/>
      </c>
      <c r="R57" s="3" t="str">
        <f>IFERROR(RIGHT(ORARIO_GENERALE!Q59,LEN(ORARIO_GENERALE!Q59)-SEARCH(" ",ORARIO_GENERALE!Q59)),"")</f>
        <v/>
      </c>
    </row>
    <row r="58" spans="2:18" ht="15.75" customHeight="1" x14ac:dyDescent="0.25">
      <c r="B58" s="202"/>
      <c r="C58" s="122" t="str">
        <f>ORARIO_GENERALE!C60</f>
        <v>12:00-13:00</v>
      </c>
      <c r="D58" s="123" t="str">
        <f>IFERROR(RIGHT(ORARIO_GENERALE!D60,LEN(ORARIO_GENERALE!D60)-SEARCH(" ",ORARIO_GENERALE!D60)),"")</f>
        <v/>
      </c>
      <c r="E58" s="123" t="str">
        <f>IFERROR(RIGHT(ORARIO_GENERALE!E60,LEN(ORARIO_GENERALE!E60)-SEARCH(" ",ORARIO_GENERALE!E60)),"")</f>
        <v/>
      </c>
      <c r="F58" s="123" t="str">
        <f>IFERROR(RIGHT(ORARIO_GENERALE!F60,LEN(ORARIO_GENERALE!F60)-SEARCH(" ",ORARIO_GENERALE!F60)),"")</f>
        <v/>
      </c>
      <c r="G58" s="123" t="str">
        <f>IFERROR(RIGHT(ORARIO_GENERALE!G60,LEN(ORARIO_GENERALE!G60)-SEARCH(" ",ORARIO_GENERALE!G60)),"")</f>
        <v/>
      </c>
      <c r="H58" s="123" t="str">
        <f>IFERROR(RIGHT(ORARIO_GENERALE!H60,LEN(ORARIO_GENERALE!H60)-SEARCH(" ",ORARIO_GENERALE!H60)),"")</f>
        <v/>
      </c>
      <c r="I58" s="123" t="str">
        <f>IFERROR(RIGHT(ORARIO_GENERALE!I60,LEN(ORARIO_GENERALE!I60)-SEARCH(" ",ORARIO_GENERALE!I60)),"")</f>
        <v/>
      </c>
      <c r="J58" s="123" t="e">
        <f t="shared" si="0"/>
        <v>#REF!</v>
      </c>
      <c r="K58" s="123" t="str">
        <f>IFERROR(RIGHT(#REF!,LEN(#REF!)+SEARCH(" ",#REF!)),"")</f>
        <v/>
      </c>
      <c r="L58" s="123" t="str">
        <f>IFERROR(RIGHT(ORARIO_GENERALE!L60,LEN(ORARIO_GENERALE!L60)+SEARCH(" ",ORARIO_GENERALE!L60)),"")</f>
        <v/>
      </c>
      <c r="M58" s="123" t="str">
        <f>IFERROR(RIGHT(ORARIO_GENERALE!P60,LEN(ORARIO_GENERALE!P60)+SEARCH(" ",ORARIO_GENERALE!P60)),"")</f>
        <v/>
      </c>
      <c r="N58" s="123" t="str">
        <f t="shared" ref="N58:P58" si="67">IFERROR(RIGHT(#REF!,LEN(#REF!)+SEARCH(" ",#REF!)),"")</f>
        <v/>
      </c>
      <c r="O58" s="123" t="str">
        <f t="shared" si="67"/>
        <v/>
      </c>
      <c r="P58" s="124" t="str">
        <f t="shared" si="67"/>
        <v/>
      </c>
      <c r="Q58" s="3" t="str">
        <f t="shared" si="16"/>
        <v/>
      </c>
      <c r="R58" s="3" t="str">
        <f>IFERROR(RIGHT(ORARIO_GENERALE!Q60,LEN(ORARIO_GENERALE!Q60)-SEARCH(" ",ORARIO_GENERALE!Q60)),"")</f>
        <v/>
      </c>
    </row>
    <row r="59" spans="2:18" ht="15.75" customHeight="1" x14ac:dyDescent="0.25">
      <c r="B59" s="203"/>
      <c r="C59" s="171" t="str">
        <f>ORARIO_GENERALE!C61</f>
        <v>13:00-14:00</v>
      </c>
      <c r="D59" s="172" t="str">
        <f>IFERROR(RIGHT(ORARIO_GENERALE!D61,LEN(ORARIO_GENERALE!D61)-SEARCH(" ",ORARIO_GENERALE!D61)),"")</f>
        <v/>
      </c>
      <c r="E59" s="172" t="str">
        <f>IFERROR(RIGHT(ORARIO_GENERALE!E61,LEN(ORARIO_GENERALE!E61)-SEARCH(" ",ORARIO_GENERALE!E61)),"")</f>
        <v/>
      </c>
      <c r="F59" s="172" t="str">
        <f>IFERROR(RIGHT(ORARIO_GENERALE!F61,LEN(ORARIO_GENERALE!F61)-SEARCH(" ",ORARIO_GENERALE!F61)),"")</f>
        <v/>
      </c>
      <c r="G59" s="172" t="str">
        <f>IFERROR(RIGHT(ORARIO_GENERALE!G61,LEN(ORARIO_GENERALE!G61)-SEARCH(" ",ORARIO_GENERALE!G61)),"")</f>
        <v/>
      </c>
      <c r="H59" s="172" t="str">
        <f>IFERROR(RIGHT(ORARIO_GENERALE!H61,LEN(ORARIO_GENERALE!H61)-SEARCH(" ",ORARIO_GENERALE!H61)),"")</f>
        <v/>
      </c>
      <c r="I59" s="172" t="str">
        <f>IFERROR(RIGHT(ORARIO_GENERALE!I61,LEN(ORARIO_GENERALE!I61)-SEARCH(" ",ORARIO_GENERALE!I61)),"")</f>
        <v/>
      </c>
      <c r="J59" s="172" t="e">
        <f t="shared" si="0"/>
        <v>#REF!</v>
      </c>
      <c r="K59" s="172" t="str">
        <f>IFERROR(RIGHT(ORARIO_GENERALE!K61,LEN(ORARIO_GENERALE!K61)+SEARCH(" ",ORARIO_GENERALE!K61)),"")</f>
        <v/>
      </c>
      <c r="L59" s="172" t="str">
        <f>IFERROR(RIGHT(ORARIO_GENERALE!L61,LEN(ORARIO_GENERALE!L61)+SEARCH(" ",ORARIO_GENERALE!L61)),"")</f>
        <v/>
      </c>
      <c r="M59" s="172" t="str">
        <f>IFERROR(RIGHT(ORARIO_GENERALE!P61,LEN(ORARIO_GENERALE!P61)+SEARCH(" ",ORARIO_GENERALE!P61)),"")</f>
        <v/>
      </c>
      <c r="N59" s="172" t="str">
        <f t="shared" ref="N59:P59" si="68">IFERROR(RIGHT(#REF!,LEN(#REF!)+SEARCH(" ",#REF!)),"")</f>
        <v/>
      </c>
      <c r="O59" s="172" t="str">
        <f t="shared" si="68"/>
        <v/>
      </c>
      <c r="P59" s="173" t="str">
        <f t="shared" si="68"/>
        <v/>
      </c>
      <c r="Q59" s="3" t="str">
        <f t="shared" si="16"/>
        <v/>
      </c>
      <c r="R59" s="3" t="str">
        <f>IFERROR(RIGHT(ORARIO_GENERALE!Q61,LEN(ORARIO_GENERALE!Q61)-SEARCH(" ",ORARIO_GENERALE!Q61)),"")</f>
        <v/>
      </c>
    </row>
    <row r="60" spans="2:18" ht="15.75" customHeight="1" x14ac:dyDescent="0.25">
      <c r="B60" s="129"/>
      <c r="C60" s="3">
        <f>ORARIO_GENERALE!C64</f>
        <v>0</v>
      </c>
      <c r="D60" s="3" t="str">
        <f>IFERROR(RIGHT(ORARIO_GENERALE!D64,LEN(ORARIO_GENERALE!D64)-SEARCH(" ",ORARIO_GENERALE!D64)),"")</f>
        <v/>
      </c>
      <c r="E60" s="3" t="str">
        <f>IFERROR(RIGHT(ORARIO_GENERALE!F64,LEN(ORARIO_GENERALE!F64)-SEARCH(" ",ORARIO_GENERALE!F64)),"")</f>
        <v/>
      </c>
      <c r="F60" s="3" t="str">
        <f>IFERROR(RIGHT(ORARIO_GENERALE!G64,LEN(ORARIO_GENERALE!G64)-SEARCH(" ",ORARIO_GENERALE!G64)),"")</f>
        <v/>
      </c>
      <c r="K60" s="3" t="str">
        <f>IFERROR(RIGHT(ORARIO_GENERALE!K64,LEN(ORARIO_GENERALE!K64)-SEARCH(" ",ORARIO_GENERALE!K64)),"")</f>
        <v/>
      </c>
      <c r="L60" s="3" t="str">
        <f>IFERROR(RIGHT(ORARIO_GENERALE!L64,LEN(ORARIO_GENERALE!L64)-SEARCH(" ",ORARIO_GENERALE!L64)),"")</f>
        <v/>
      </c>
      <c r="M60" s="3" t="str">
        <f>IFERROR(RIGHT(ORARIO_GENERALE!P64,LEN(ORARIO_GENERALE!P64)-SEARCH(" ",ORARIO_GENERALE!P64)),"")</f>
        <v/>
      </c>
      <c r="N60" s="3" t="str">
        <f t="shared" ref="N60:Q60" si="69">IFERROR(RIGHT(#REF!,LEN(#REF!)-SEARCH(" ",#REF!)),"")</f>
        <v/>
      </c>
      <c r="O60" s="3" t="str">
        <f t="shared" si="69"/>
        <v/>
      </c>
      <c r="P60" s="3" t="str">
        <f t="shared" si="69"/>
        <v/>
      </c>
      <c r="Q60" s="3" t="str">
        <f t="shared" si="69"/>
        <v/>
      </c>
      <c r="R60" s="3" t="str">
        <f>IFERROR(RIGHT(ORARIO_GENERALE!Q64,LEN(ORARIO_GENERALE!Q64)-SEARCH(" ",ORARIO_GENERALE!Q64)),"")</f>
        <v/>
      </c>
    </row>
    <row r="61" spans="2:18" ht="15.75" customHeight="1" x14ac:dyDescent="0.25">
      <c r="B61" s="129"/>
      <c r="C61" s="3">
        <f>ORARIO_GENERALE!C64</f>
        <v>0</v>
      </c>
      <c r="K61" s="3" t="str">
        <f>IFERROR(RIGHT(ORARIO_GENERALE!K65,LEN(ORARIO_GENERALE!K65)-SEARCH(" ",ORARIO_GENERALE!K65)),"")</f>
        <v/>
      </c>
      <c r="L61" s="3" t="str">
        <f>IFERROR(RIGHT(ORARIO_GENERALE!L65,LEN(ORARIO_GENERALE!L65)-SEARCH(" ",ORARIO_GENERALE!L65)),"")</f>
        <v/>
      </c>
      <c r="M61" s="3" t="str">
        <f>IFERROR(RIGHT(ORARIO_GENERALE!P65,LEN(ORARIO_GENERALE!P65)-SEARCH(" ",ORARIO_GENERALE!P65)),"")</f>
        <v/>
      </c>
      <c r="N61" s="3" t="str">
        <f t="shared" ref="N61:Q61" si="70">IFERROR(RIGHT(#REF!,LEN(#REF!)-SEARCH(" ",#REF!)),"")</f>
        <v/>
      </c>
      <c r="O61" s="3" t="str">
        <f t="shared" si="70"/>
        <v/>
      </c>
      <c r="P61" s="3" t="str">
        <f t="shared" si="70"/>
        <v/>
      </c>
      <c r="Q61" s="3" t="str">
        <f t="shared" si="70"/>
        <v/>
      </c>
      <c r="R61" s="3" t="str">
        <f>IFERROR(RIGHT(ORARIO_GENERALE!Q65,LEN(ORARIO_GENERALE!Q65)-SEARCH(" ",ORARIO_GENERALE!Q65)),"")</f>
        <v/>
      </c>
    </row>
    <row r="62" spans="2:18" ht="15.75" customHeight="1" x14ac:dyDescent="0.25">
      <c r="B62" s="129"/>
      <c r="C62" s="3">
        <f>ORARIO_GENERALE!C65</f>
        <v>0</v>
      </c>
      <c r="K62" s="3" t="str">
        <f>IFERROR(RIGHT(ORARIO_GENERALE!K66,LEN(ORARIO_GENERALE!K66)-SEARCH(" ",ORARIO_GENERALE!K66)),"")</f>
        <v/>
      </c>
      <c r="L62" s="3" t="str">
        <f>IFERROR(RIGHT(ORARIO_GENERALE!L66,LEN(ORARIO_GENERALE!L66)-SEARCH(" ",ORARIO_GENERALE!L66)),"")</f>
        <v/>
      </c>
      <c r="M62" s="3" t="str">
        <f>IFERROR(RIGHT(ORARIO_GENERALE!P66,LEN(ORARIO_GENERALE!P66)-SEARCH(" ",ORARIO_GENERALE!P66)),"")</f>
        <v/>
      </c>
      <c r="N62" s="3" t="str">
        <f t="shared" ref="N62:Q62" si="71">IFERROR(RIGHT(#REF!,LEN(#REF!)-SEARCH(" ",#REF!)),"")</f>
        <v/>
      </c>
      <c r="O62" s="3" t="str">
        <f t="shared" si="71"/>
        <v/>
      </c>
      <c r="P62" s="3" t="str">
        <f t="shared" si="71"/>
        <v/>
      </c>
      <c r="Q62" s="3" t="str">
        <f t="shared" si="71"/>
        <v/>
      </c>
      <c r="R62" s="3" t="str">
        <f>IFERROR(RIGHT(ORARIO_GENERALE!Q66,LEN(ORARIO_GENERALE!Q66)-SEARCH(" ",ORARIO_GENERALE!Q66)),"")</f>
        <v/>
      </c>
    </row>
    <row r="63" spans="2:18" ht="15.75" customHeight="1" x14ac:dyDescent="0.25">
      <c r="B63" s="129"/>
      <c r="C63" s="3">
        <f>ORARIO_GENERALE!C66</f>
        <v>0</v>
      </c>
      <c r="K63" s="3" t="str">
        <f>IFERROR(RIGHT(ORARIO_GENERALE!K67,LEN(ORARIO_GENERALE!K67)-SEARCH(" ",ORARIO_GENERALE!K67)),"")</f>
        <v/>
      </c>
      <c r="L63" s="3" t="str">
        <f>IFERROR(RIGHT(ORARIO_GENERALE!L67,LEN(ORARIO_GENERALE!L67)-SEARCH(" ",ORARIO_GENERALE!L67)),"")</f>
        <v/>
      </c>
      <c r="M63" s="3" t="str">
        <f>IFERROR(RIGHT(ORARIO_GENERALE!P67,LEN(ORARIO_GENERALE!P67)-SEARCH(" ",ORARIO_GENERALE!P67)),"")</f>
        <v/>
      </c>
      <c r="N63" s="3" t="str">
        <f t="shared" ref="N63:Q63" si="72">IFERROR(RIGHT(#REF!,LEN(#REF!)-SEARCH(" ",#REF!)),"")</f>
        <v/>
      </c>
      <c r="O63" s="3" t="str">
        <f t="shared" si="72"/>
        <v/>
      </c>
      <c r="P63" s="3" t="str">
        <f t="shared" si="72"/>
        <v/>
      </c>
      <c r="Q63" s="3" t="str">
        <f t="shared" si="72"/>
        <v/>
      </c>
      <c r="R63" s="3" t="str">
        <f>IFERROR(RIGHT(ORARIO_GENERALE!Q67,LEN(ORARIO_GENERALE!Q67)-SEARCH(" ",ORARIO_GENERALE!Q67)),"")</f>
        <v/>
      </c>
    </row>
    <row r="64" spans="2:18" ht="15.75" customHeight="1" x14ac:dyDescent="0.25">
      <c r="B64" s="129"/>
      <c r="K64" s="3" t="str">
        <f>IFERROR(RIGHT(ORARIO_GENERALE!K68,LEN(ORARIO_GENERALE!K68)-SEARCH(" ",ORARIO_GENERALE!K68)),"")</f>
        <v/>
      </c>
      <c r="L64" s="3" t="str">
        <f>IFERROR(RIGHT(ORARIO_GENERALE!L68,LEN(ORARIO_GENERALE!L68)-SEARCH(" ",ORARIO_GENERALE!L68)),"")</f>
        <v/>
      </c>
      <c r="M64" s="3" t="str">
        <f>IFERROR(RIGHT(ORARIO_GENERALE!P68,LEN(ORARIO_GENERALE!P68)-SEARCH(" ",ORARIO_GENERALE!P68)),"")</f>
        <v/>
      </c>
      <c r="N64" s="3" t="str">
        <f t="shared" ref="N64:Q64" si="73">IFERROR(RIGHT(#REF!,LEN(#REF!)-SEARCH(" ",#REF!)),"")</f>
        <v/>
      </c>
      <c r="O64" s="3" t="str">
        <f t="shared" si="73"/>
        <v/>
      </c>
      <c r="P64" s="3" t="str">
        <f t="shared" si="73"/>
        <v/>
      </c>
      <c r="Q64" s="3" t="str">
        <f t="shared" si="73"/>
        <v/>
      </c>
      <c r="R64" s="3" t="str">
        <f>IFERROR(RIGHT(ORARIO_GENERALE!Q68,LEN(ORARIO_GENERALE!Q68)-SEARCH(" ",ORARIO_GENERALE!Q68)),"")</f>
        <v/>
      </c>
    </row>
    <row r="65" spans="2:18" ht="15.75" customHeight="1" x14ac:dyDescent="0.25">
      <c r="B65" s="129"/>
      <c r="K65" s="3" t="str">
        <f>IFERROR(RIGHT(ORARIO_GENERALE!K69,LEN(ORARIO_GENERALE!K69)-SEARCH(" ",ORARIO_GENERALE!K69)),"")</f>
        <v/>
      </c>
      <c r="L65" s="3" t="str">
        <f>IFERROR(RIGHT(ORARIO_GENERALE!L69,LEN(ORARIO_GENERALE!L69)-SEARCH(" ",ORARIO_GENERALE!L69)),"")</f>
        <v/>
      </c>
      <c r="M65" s="3" t="str">
        <f>IFERROR(RIGHT(ORARIO_GENERALE!P69,LEN(ORARIO_GENERALE!P69)-SEARCH(" ",ORARIO_GENERALE!P69)),"")</f>
        <v/>
      </c>
      <c r="N65" s="3" t="str">
        <f t="shared" ref="N65:Q65" si="74">IFERROR(RIGHT(#REF!,LEN(#REF!)-SEARCH(" ",#REF!)),"")</f>
        <v/>
      </c>
      <c r="O65" s="3" t="str">
        <f t="shared" si="74"/>
        <v/>
      </c>
      <c r="P65" s="3" t="str">
        <f t="shared" si="74"/>
        <v/>
      </c>
      <c r="Q65" s="3" t="str">
        <f t="shared" si="74"/>
        <v/>
      </c>
      <c r="R65" s="3" t="str">
        <f>IFERROR(RIGHT(ORARIO_GENERALE!Q69,LEN(ORARIO_GENERALE!Q69)-SEARCH(" ",ORARIO_GENERALE!Q69)),"")</f>
        <v/>
      </c>
    </row>
    <row r="66" spans="2:18" ht="15.75" customHeight="1" x14ac:dyDescent="0.25">
      <c r="B66" s="129"/>
      <c r="K66" s="3" t="str">
        <f>IFERROR(RIGHT(ORARIO_GENERALE!K70,LEN(ORARIO_GENERALE!K70)-SEARCH(" ",ORARIO_GENERALE!K70)),"")</f>
        <v/>
      </c>
      <c r="L66" s="3" t="str">
        <f>IFERROR(RIGHT(ORARIO_GENERALE!L70,LEN(ORARIO_GENERALE!L70)-SEARCH(" ",ORARIO_GENERALE!L70)),"")</f>
        <v/>
      </c>
      <c r="M66" s="3" t="str">
        <f>IFERROR(RIGHT(ORARIO_GENERALE!P70,LEN(ORARIO_GENERALE!P70)-SEARCH(" ",ORARIO_GENERALE!P70)),"")</f>
        <v/>
      </c>
      <c r="N66" s="3" t="str">
        <f t="shared" ref="N66:Q66" si="75">IFERROR(RIGHT(#REF!,LEN(#REF!)-SEARCH(" ",#REF!)),"")</f>
        <v/>
      </c>
      <c r="O66" s="3" t="str">
        <f t="shared" si="75"/>
        <v/>
      </c>
      <c r="P66" s="3" t="str">
        <f t="shared" si="75"/>
        <v/>
      </c>
      <c r="Q66" s="3" t="str">
        <f t="shared" si="75"/>
        <v/>
      </c>
      <c r="R66" s="3" t="str">
        <f>IFERROR(RIGHT(ORARIO_GENERALE!Q70,LEN(ORARIO_GENERALE!Q70)-SEARCH(" ",ORARIO_GENERALE!Q70)),"")</f>
        <v/>
      </c>
    </row>
    <row r="67" spans="2:18" ht="15.75" customHeight="1" x14ac:dyDescent="0.25">
      <c r="K67" s="3" t="str">
        <f>IFERROR(RIGHT(ORARIO_GENERALE!K71,LEN(ORARIO_GENERALE!K71)-SEARCH(" ",ORARIO_GENERALE!K71)),"")</f>
        <v/>
      </c>
      <c r="L67" s="3" t="str">
        <f>IFERROR(RIGHT(ORARIO_GENERALE!L71,LEN(ORARIO_GENERALE!L71)-SEARCH(" ",ORARIO_GENERALE!L71)),"")</f>
        <v/>
      </c>
      <c r="M67" s="3" t="str">
        <f>IFERROR(RIGHT(ORARIO_GENERALE!P71,LEN(ORARIO_GENERALE!P71)-SEARCH(" ",ORARIO_GENERALE!P71)),"")</f>
        <v/>
      </c>
      <c r="N67" s="3" t="str">
        <f t="shared" ref="N67:Q67" si="76">IFERROR(RIGHT(#REF!,LEN(#REF!)-SEARCH(" ",#REF!)),"")</f>
        <v/>
      </c>
      <c r="O67" s="3" t="str">
        <f t="shared" si="76"/>
        <v/>
      </c>
      <c r="P67" s="3" t="str">
        <f t="shared" si="76"/>
        <v/>
      </c>
      <c r="Q67" s="3" t="str">
        <f t="shared" si="76"/>
        <v/>
      </c>
      <c r="R67" s="3" t="str">
        <f>IFERROR(RIGHT(ORARIO_GENERALE!Q71,LEN(ORARIO_GENERALE!Q71)-SEARCH(" ",ORARIO_GENERALE!Q71)),"")</f>
        <v/>
      </c>
    </row>
    <row r="68" spans="2:18" ht="15.75" customHeight="1" x14ac:dyDescent="0.25"/>
    <row r="69" spans="2:18" ht="15.75" customHeight="1" x14ac:dyDescent="0.25"/>
    <row r="70" spans="2:18" ht="15.75" customHeight="1" x14ac:dyDescent="0.25"/>
    <row r="71" spans="2:18" ht="15.75" customHeight="1" x14ac:dyDescent="0.25"/>
    <row r="72" spans="2:18" ht="15.75" customHeight="1" x14ac:dyDescent="0.25"/>
    <row r="73" spans="2:18" ht="15.75" customHeight="1" x14ac:dyDescent="0.25"/>
    <row r="74" spans="2:18" ht="15.75" customHeight="1" x14ac:dyDescent="0.25"/>
    <row r="75" spans="2:18" ht="15.75" customHeight="1" x14ac:dyDescent="0.25"/>
    <row r="76" spans="2:18" ht="15.75" customHeight="1" x14ac:dyDescent="0.25"/>
    <row r="77" spans="2:18" ht="15.75" customHeight="1" x14ac:dyDescent="0.25"/>
    <row r="78" spans="2:18" ht="15.75" customHeight="1" x14ac:dyDescent="0.25"/>
    <row r="79" spans="2:18" ht="15.75" customHeight="1" x14ac:dyDescent="0.25"/>
    <row r="80" spans="2:18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ustomSheetViews>
    <customSheetView guid="{3458A9A0-5086-4FB5-BD5A-F0B97EDA7AD2}" filter="1" showAutoFilter="1">
      <pageMargins left="0.7" right="0.7" top="0.75" bottom="0.75" header="0.3" footer="0.3"/>
      <autoFilter ref="D2:I15" xr:uid="{C20389BF-5E84-4D32-928F-EE458633EE28}"/>
      <extLst>
        <ext uri="GoogleSheetsCustomDataVersion1">
          <go:sheetsCustomData xmlns:go="http://customooxmlschemas.google.com/" filterViewId="1064049297"/>
        </ext>
      </extLst>
    </customSheetView>
  </customSheetViews>
  <mergeCells count="5">
    <mergeCell ref="B2:B14"/>
    <mergeCell ref="B15:B27"/>
    <mergeCell ref="B28:B40"/>
    <mergeCell ref="B41:B53"/>
    <mergeCell ref="B54:B59"/>
  </mergeCells>
  <printOptions horizontalCentered="1" gridLines="1"/>
  <pageMargins left="0.7" right="0.7" top="0.75" bottom="0.75" header="0" footer="0"/>
  <pageSetup paperSize="8" fitToWidth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U1000"/>
  <sheetViews>
    <sheetView workbookViewId="0"/>
  </sheetViews>
  <sheetFormatPr defaultColWidth="12.6640625" defaultRowHeight="15" customHeight="1" x14ac:dyDescent="0.25"/>
  <cols>
    <col min="1" max="1" width="6.109375" customWidth="1"/>
    <col min="2" max="2" width="7.21875" customWidth="1"/>
    <col min="3" max="3" width="6.88671875" customWidth="1"/>
    <col min="4" max="4" width="7.88671875" customWidth="1"/>
    <col min="5" max="5" width="6.44140625" customWidth="1"/>
    <col min="6" max="6" width="7.88671875" customWidth="1"/>
    <col min="7" max="7" width="6" customWidth="1"/>
    <col min="8" max="8" width="7.21875" customWidth="1"/>
    <col min="9" max="9" width="7.88671875" customWidth="1"/>
    <col min="10" max="10" width="6.44140625" customWidth="1"/>
    <col min="11" max="11" width="6.88671875" customWidth="1"/>
    <col min="12" max="12" width="8.109375" customWidth="1"/>
    <col min="13" max="13" width="5.88671875" customWidth="1"/>
    <col min="14" max="14" width="7.77734375" customWidth="1"/>
    <col min="15" max="15" width="3.6640625" customWidth="1"/>
    <col min="16" max="16" width="7.21875" customWidth="1"/>
    <col min="17" max="18" width="6.88671875" customWidth="1"/>
    <col min="19" max="19" width="5.6640625" customWidth="1"/>
    <col min="20" max="20" width="5.44140625" customWidth="1"/>
    <col min="21" max="21" width="3.33203125" customWidth="1"/>
    <col min="22" max="26" width="11.109375" customWidth="1"/>
  </cols>
  <sheetData>
    <row r="1" spans="1:19" ht="15.75" customHeight="1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2" spans="1:19" ht="15.75" customHeight="1" x14ac:dyDescent="0.2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1:19" ht="15.75" customHeight="1" x14ac:dyDescent="0.25">
      <c r="A3" s="143"/>
      <c r="B3" s="144" t="s">
        <v>37</v>
      </c>
      <c r="C3" s="145"/>
      <c r="D3" s="145"/>
      <c r="E3" s="145"/>
      <c r="F3" s="146"/>
      <c r="G3" s="143"/>
      <c r="H3" s="144" t="s">
        <v>36</v>
      </c>
      <c r="I3" s="145"/>
      <c r="J3" s="145"/>
      <c r="K3" s="145"/>
      <c r="L3" s="146"/>
      <c r="M3" s="143"/>
      <c r="N3" s="147" t="s">
        <v>41</v>
      </c>
      <c r="O3" s="148"/>
      <c r="P3" s="148"/>
      <c r="Q3" s="148"/>
      <c r="R3" s="148"/>
      <c r="S3" s="149"/>
    </row>
    <row r="4" spans="1:19" ht="15.75" customHeight="1" x14ac:dyDescent="0.25">
      <c r="A4" s="143"/>
      <c r="B4" s="150"/>
      <c r="C4" s="151" t="s">
        <v>23</v>
      </c>
      <c r="D4" s="151" t="s">
        <v>27</v>
      </c>
      <c r="E4" s="151" t="s">
        <v>28</v>
      </c>
      <c r="F4" s="152" t="s">
        <v>29</v>
      </c>
      <c r="G4" s="143"/>
      <c r="H4" s="150"/>
      <c r="I4" s="153" t="s">
        <v>23</v>
      </c>
      <c r="J4" s="153" t="s">
        <v>27</v>
      </c>
      <c r="K4" s="153" t="s">
        <v>28</v>
      </c>
      <c r="L4" s="154" t="s">
        <v>29</v>
      </c>
      <c r="M4" s="1"/>
      <c r="N4" s="155"/>
      <c r="O4" s="14" t="s">
        <v>23</v>
      </c>
      <c r="P4" s="14" t="s">
        <v>27</v>
      </c>
      <c r="Q4" s="14" t="s">
        <v>28</v>
      </c>
      <c r="R4" s="14" t="s">
        <v>29</v>
      </c>
      <c r="S4" s="156" t="s">
        <v>30</v>
      </c>
    </row>
    <row r="5" spans="1:19" ht="15.75" customHeight="1" x14ac:dyDescent="0.45">
      <c r="A5" s="143"/>
      <c r="B5" s="157" t="str">
        <f>ORARIO_GENERALE!C5</f>
        <v>09:00-10:00</v>
      </c>
      <c r="C5" s="158" t="str">
        <f t="array" ref="C5">IFERROR(INDEX(ORARIO_GENERALE!$D$3:$I$3,MATCH("*"&amp;$B$3&amp;"*",ORARIO_GENERALE!D5:I5,0)),"")</f>
        <v>ROCCO</v>
      </c>
      <c r="D5" s="158" t="str">
        <f t="array" ref="D5">IFERROR(INDEX(ORARIO_GENERALE!$D$3:$I$3,MATCH("*"&amp;$B$3&amp;"*",ORARIO_GENERALE!D18:I18,0)),"")</f>
        <v>IGNACCOLO</v>
      </c>
      <c r="E5" s="158" t="str">
        <f t="array" ref="E5">IFERROR(INDEX(ORARIO_GENERALE!$D$3:$I$3,MATCH("*"&amp;$B$3&amp;"*",ORARIO_GENERALE!D31:I31,0)),"")</f>
        <v>IGNACCOLO</v>
      </c>
      <c r="F5" s="159" t="str">
        <f t="array" ref="F5">IFERROR(INDEX(ORARIO_GENERALE!$D$3:$I$3,MATCH("*"&amp;$B$3&amp;"*",ORARIO_GENERALE!D44:I44,0)),"")</f>
        <v>AQUILA</v>
      </c>
      <c r="G5" s="160" t="str">
        <f t="array" ref="G5">IFERROR(INDEX(ORARIO_GENERALE!H3,MATCH($B$3&amp;"*",ORARIO_GENERALE!$D5:$I5,1),""),"")</f>
        <v/>
      </c>
      <c r="H5" s="161" t="str">
        <f>ORARIO_GENERALE!C5</f>
        <v>09:00-10:00</v>
      </c>
      <c r="I5" s="158" t="str">
        <f t="array" ref="I5">IFERROR(INDEX(ORARIO_GENERALE!$D$3:$I$3,MATCH("*"&amp;$H$3&amp;"*",ORARIO_GENERALE!D5:I5,0)),"")</f>
        <v>AQUILA</v>
      </c>
      <c r="J5" s="158" t="str">
        <f t="array" ref="J5">IFERROR(INDEX(ORARIO_GENERALE!$D$3:$I$3,MATCH("*"&amp;$H$3&amp;"*",ORARIO_GENERALE!D18:I18,0)),"")</f>
        <v>VALFRE'</v>
      </c>
      <c r="K5" s="158" t="str">
        <f t="array" ref="K5">IFERROR(INDEX(ORARIO_GENERALE!$D$3:$I$3,MATCH("*"&amp;$H$3&amp;"*",ORARIO_GENERALE!D31:I31,0)),"")</f>
        <v>CELI</v>
      </c>
      <c r="L5" s="162" t="str">
        <f t="array" ref="L5">IFERROR(INDEX(ORARIO_GENERALE!$D$3:$I$3,MATCH("*"&amp;$H$3&amp;"*",ORARIO_GENERALE!D44:I44,0)),"")</f>
        <v/>
      </c>
      <c r="M5" s="143"/>
      <c r="N5" s="163" t="e">
        <f t="shared" ref="N5:N16" si="0">#REF!</f>
        <v>#REF!</v>
      </c>
      <c r="O5" s="164" t="str">
        <f t="array" ref="O5">IFERROR(INDEX(ORARIO_GENERALE!$K$3:$P$3,MATCH("*"&amp;$N$3&amp;"*",ORARIO_GENERALE!L5:P5,0)),"")</f>
        <v/>
      </c>
      <c r="P5" s="164" t="str">
        <f t="array" ref="P5">IFERROR(INDEX(ORARIO_GENERALE!$K$3:$P$3,MATCH("*"&amp;$N$3&amp;"*",ORARIO_GENERALE!L18:P18,0)),"")</f>
        <v/>
      </c>
      <c r="Q5" s="164" t="str">
        <f t="array" ref="Q5">IFERROR(INDEX(ORARIO_GENERALE!$K$3:$P$3,MATCH("*"&amp;$N$3&amp;"*",ORARIO_GENERALE!K31:P31,0)),"")</f>
        <v>RANGHETTI</v>
      </c>
      <c r="R5" s="164" t="str">
        <f t="array" ref="R5">IFERROR(INDEX(ORARIO_GENERALE!$K$3:$P$3,MATCH("*"&amp;$N$3&amp;"*",#REF!,0)),"")</f>
        <v/>
      </c>
      <c r="S5" s="165" t="str">
        <f t="array" ref="S5">IFERROR(INDEX(ORARIO_GENERALE!$K$3:$P$3,MATCH("*"&amp;$N$3&amp;"*",ORARIO_GENERALE!K57:P57,0)),"")</f>
        <v/>
      </c>
    </row>
    <row r="6" spans="1:19" ht="15.75" customHeight="1" x14ac:dyDescent="0.45">
      <c r="A6" s="143"/>
      <c r="B6" s="157" t="str">
        <f>ORARIO_GENERALE!C6</f>
        <v>10:00-11:00</v>
      </c>
      <c r="C6" s="158" t="str">
        <f t="array" ref="C6">IFERROR(INDEX(ORARIO_GENERALE!$D$3:$I$3,MATCH("*"&amp;$B$3&amp;"*",ORARIO_GENERALE!D6:I6,0)),"")</f>
        <v>ROCCO</v>
      </c>
      <c r="D6" s="158" t="str">
        <f t="array" ref="D6">IFERROR(INDEX(ORARIO_GENERALE!$D$3:$I$3,MATCH("*"&amp;$B$3&amp;"*",ORARIO_GENERALE!D19:I19,0)),"")</f>
        <v>IGNACCOLO</v>
      </c>
      <c r="E6" s="158" t="str">
        <f t="array" ref="E6">IFERROR(INDEX(ORARIO_GENERALE!$D$3:$I$3,MATCH("*"&amp;$B$3&amp;"*",ORARIO_GENERALE!D32:I32,0)),"")</f>
        <v>CELI</v>
      </c>
      <c r="F6" s="159" t="str">
        <f t="array" ref="F6">IFERROR(INDEX(ORARIO_GENERALE!$D$3:$I$3,MATCH("*"&amp;$B$3&amp;"*",ORARIO_GENERALE!D45:I45,0)),"")</f>
        <v>AQUILA</v>
      </c>
      <c r="G6" s="143"/>
      <c r="H6" s="161" t="str">
        <f>ORARIO_GENERALE!C6</f>
        <v>10:00-11:00</v>
      </c>
      <c r="I6" s="158" t="str">
        <f t="array" ref="I6">IFERROR(INDEX(ORARIO_GENERALE!$D$3:$I$3,MATCH("*"&amp;$H$3&amp;"*",ORARIO_GENERALE!D6:I6,0)),"")</f>
        <v>AQUILA</v>
      </c>
      <c r="J6" s="158" t="str">
        <f t="array" ref="J6">IFERROR(INDEX(ORARIO_GENERALE!$D$3:$I$3,MATCH("*"&amp;$H$3&amp;"*",ORARIO_GENERALE!D19:I19,0)),"")</f>
        <v>VALFRE'</v>
      </c>
      <c r="K6" s="158" t="str">
        <f t="array" ref="K6">IFERROR(INDEX(ORARIO_GENERALE!$D$3:$I$3,MATCH("*"&amp;$H$3&amp;"*",ORARIO_GENERALE!D32:I32,0)),"")</f>
        <v>IGNACCOLO</v>
      </c>
      <c r="L6" s="162" t="str">
        <f t="array" ref="L6">IFERROR(INDEX(ORARIO_GENERALE!$D$3:$I$3,MATCH("*"&amp;$H$3&amp;"*",ORARIO_GENERALE!D45:I45,0)),"")</f>
        <v>CELI</v>
      </c>
      <c r="M6" s="143"/>
      <c r="N6" s="163" t="e">
        <f t="shared" si="0"/>
        <v>#REF!</v>
      </c>
      <c r="O6" s="164" t="str">
        <f t="array" ref="O6">IFERROR(INDEX(ORARIO_GENERALE!$K$3:$P$3,MATCH("*"&amp;$N$3&amp;"*",ORARIO_GENERALE!K6:P6,0)),"")</f>
        <v>MERONI</v>
      </c>
      <c r="P6" s="164" t="str">
        <f t="array" ref="P6">IFERROR(INDEX(ORARIO_GENERALE!$K$3:$P$3,MATCH("*"&amp;$N$3&amp;"*",ORARIO_GENERALE!L19:P19,0)),"")</f>
        <v>FREYRIE</v>
      </c>
      <c r="Q6" s="164" t="str">
        <f t="array" ref="Q6">IFERROR(INDEX(ORARIO_GENERALE!$K$3:$P$3,MATCH("*"&amp;$N$3&amp;"*",ORARIO_GENERALE!K32:P32,0)),"")</f>
        <v>RANGHETTI</v>
      </c>
      <c r="R6" s="164" t="str">
        <f t="array" ref="R6">IFERROR(INDEX(ORARIO_GENERALE!$K$3:$P$3,MATCH("*"&amp;$N$3&amp;"*",#REF!,0)),"")</f>
        <v/>
      </c>
      <c r="S6" s="165" t="str">
        <f t="array" ref="S6">IFERROR(INDEX(ORARIO_GENERALE!$K$3:$P$3,MATCH("*"&amp;$N$3&amp;"*",ORARIO_GENERALE!K58:P58,0)),"")</f>
        <v/>
      </c>
    </row>
    <row r="7" spans="1:19" ht="15.75" customHeight="1" x14ac:dyDescent="0.45">
      <c r="A7" s="143"/>
      <c r="B7" s="157" t="str">
        <f>ORARIO_GENERALE!C7</f>
        <v>11:00-12:00</v>
      </c>
      <c r="C7" s="158" t="str">
        <f t="array" ref="C7">IFERROR(INDEX(ORARIO_GENERALE!$D$3:$I$3,MATCH("*"&amp;$B$3&amp;"*",ORARIO_GENERALE!D7:I7,0)),"")</f>
        <v>AQUILA</v>
      </c>
      <c r="D7" s="158" t="str">
        <f t="array" ref="D7">IFERROR(INDEX(ORARIO_GENERALE!$D$3:$I$3,MATCH("*"&amp;$B$3&amp;"*",ORARIO_GENERALE!D20:I20,0)),"")</f>
        <v>VALFRE'</v>
      </c>
      <c r="E7" s="158" t="str">
        <f t="array" ref="E7">IFERROR(INDEX(ORARIO_GENERALE!$D$3:$I$3,MATCH("*"&amp;$B$3&amp;"*",ORARIO_GENERALE!D33:I33,0)),"")</f>
        <v>CELI</v>
      </c>
      <c r="F7" s="159" t="str">
        <f t="array" ref="F7">IFERROR(INDEX(ORARIO_GENERALE!$D$3:$I$3,MATCH("*"&amp;$B$3&amp;"*",ORARIO_GENERALE!D46:I46,0)),"")</f>
        <v/>
      </c>
      <c r="G7" s="143"/>
      <c r="H7" s="161" t="str">
        <f>ORARIO_GENERALE!C7</f>
        <v>11:00-12:00</v>
      </c>
      <c r="I7" s="158" t="str">
        <f t="array" ref="I7">IFERROR(INDEX(ORARIO_GENERALE!$D$3:$I$3,MATCH("*"&amp;$H$3&amp;"*",ORARIO_GENERALE!D7:I7,0)),"")</f>
        <v>ROCCO</v>
      </c>
      <c r="J7" s="158" t="str">
        <f t="array" ref="J7">IFERROR(INDEX(ORARIO_GENERALE!$D$3:$I$3,MATCH("*"&amp;$H$3&amp;"*",ORARIO_GENERALE!D20:I20,0)),"")</f>
        <v>IGNACCOLO</v>
      </c>
      <c r="K7" s="158" t="str">
        <f t="array" ref="K7">IFERROR(INDEX(ORARIO_GENERALE!$D$3:$I$3,MATCH("*"&amp;$H$3&amp;"*",ORARIO_GENERALE!D33:I33,0)),"")</f>
        <v>IGNACCOLO</v>
      </c>
      <c r="L7" s="162" t="str">
        <f t="array" ref="L7">IFERROR(INDEX(ORARIO_GENERALE!$D$3:$I$3,MATCH("*"&amp;$H$3&amp;"*",ORARIO_GENERALE!D46:I46,0)),"")</f>
        <v>AQUILA</v>
      </c>
      <c r="M7" s="143"/>
      <c r="N7" s="163" t="e">
        <f t="shared" si="0"/>
        <v>#REF!</v>
      </c>
      <c r="O7" s="164" t="str">
        <f t="array" ref="O7">IFERROR(INDEX(ORARIO_GENERALE!$K$3:$P$3,MATCH("*"&amp;$N$3&amp;"*",ORARIO_GENERALE!K7:P7,0)),"")</f>
        <v>MERONI</v>
      </c>
      <c r="P7" s="164" t="str">
        <f t="array" ref="P7">IFERROR(INDEX(ORARIO_GENERALE!$K$3:$P$3,MATCH("*"&amp;$N$3&amp;"*",ORARIO_GENERALE!K20:P20,0)),"")</f>
        <v>FERRANTE</v>
      </c>
      <c r="Q7" s="164" t="str">
        <f t="array" ref="Q7">IFERROR(INDEX(ORARIO_GENERALE!$K$3:$P$3,MATCH("*"&amp;$N$3&amp;"*",ORARIO_GENERALE!K33:P33,0)),"")</f>
        <v>RANGHETTI</v>
      </c>
      <c r="R7" s="164" t="str">
        <f t="array" ref="R7">IFERROR(INDEX(ORARIO_GENERALE!$K$3:$P$3,MATCH("*"&amp;$N$3&amp;"*",#REF!,0)),"")</f>
        <v/>
      </c>
      <c r="S7" s="165" t="str">
        <f t="array" ref="S7">IFERROR(INDEX(ORARIO_GENERALE!$K$3:$P$3,MATCH("*"&amp;$N$3&amp;"*",ORARIO_GENERALE!K59:P59,0)),"")</f>
        <v/>
      </c>
    </row>
    <row r="8" spans="1:19" ht="15.75" customHeight="1" x14ac:dyDescent="0.45">
      <c r="A8" s="143"/>
      <c r="B8" s="157" t="str">
        <f>ORARIO_GENERALE!C8</f>
        <v>12:00-13:00</v>
      </c>
      <c r="C8" s="158" t="str">
        <f t="array" ref="C8">IFERROR(INDEX(ORARIO_GENERALE!$D$3:$I$3,MATCH("*"&amp;$B$3&amp;"*",ORARIO_GENERALE!D8:I8,0)),"")</f>
        <v>ROCCO</v>
      </c>
      <c r="D8" s="158" t="str">
        <f t="array" ref="D8">IFERROR(INDEX(ORARIO_GENERALE!$D$3:$I$3,MATCH("*"&amp;$B$3&amp;"*",ORARIO_GENERALE!D21:I21,0)),"")</f>
        <v/>
      </c>
      <c r="E8" s="158" t="str">
        <f t="array" ref="E8">IFERROR(INDEX(ORARIO_GENERALE!$D$3:$I$3,MATCH("*"&amp;$B$3&amp;"*",ORARIO_GENERALE!D34:I34,0)),"")</f>
        <v/>
      </c>
      <c r="F8" s="159" t="str">
        <f t="array" ref="F8">IFERROR(INDEX(ORARIO_GENERALE!$D$3:$I$3,MATCH("*"&amp;$B$3&amp;"*",ORARIO_GENERALE!D47:I47,0)),"")</f>
        <v/>
      </c>
      <c r="G8" s="143"/>
      <c r="H8" s="161" t="str">
        <f>ORARIO_GENERALE!C8</f>
        <v>12:00-13:00</v>
      </c>
      <c r="I8" s="158" t="str">
        <f t="array" ref="I8">IFERROR(INDEX(ORARIO_GENERALE!$D$3:$I$3,MATCH("*"&amp;$H$3&amp;"*",ORARIO_GENERALE!D8:I8,0)),"")</f>
        <v/>
      </c>
      <c r="J8" s="158" t="str">
        <f t="array" ref="J8">IFERROR(INDEX(ORARIO_GENERALE!$D$3:$I$3,MATCH("*"&amp;$H$3&amp;"*",ORARIO_GENERALE!D21:I21,0)),"")</f>
        <v>IGNACCOLO</v>
      </c>
      <c r="K8" s="158" t="str">
        <f t="array" ref="K8">IFERROR(INDEX(ORARIO_GENERALE!$D$3:$I$3,MATCH("*"&amp;$H$3&amp;"*",ORARIO_GENERALE!D34:I34,0)),"")</f>
        <v/>
      </c>
      <c r="L8" s="162" t="str">
        <f t="array" ref="L8">IFERROR(INDEX(ORARIO_GENERALE!$D$3:$I$3,MATCH("*"&amp;$H$3&amp;"*",ORARIO_GENERALE!D47:I47,0)),"")</f>
        <v/>
      </c>
      <c r="M8" s="143"/>
      <c r="N8" s="163" t="e">
        <f t="shared" si="0"/>
        <v>#REF!</v>
      </c>
      <c r="O8" s="164" t="str">
        <f t="array" ref="O8">IFERROR(INDEX(ORARIO_GENERALE!$K$3:$P$3,MATCH("*"&amp;$N$3&amp;"*",ORARIO_GENERALE!K8:P8,0)),"")</f>
        <v/>
      </c>
      <c r="P8" s="164" t="str">
        <f t="array" ref="P8">IFERROR(INDEX(ORARIO_GENERALE!$K$3:$P$3,MATCH("*"&amp;$N$3&amp;"*",ORARIO_GENERALE!K21:P21,0)),"")</f>
        <v/>
      </c>
      <c r="Q8" s="164" t="str">
        <f t="array" ref="Q8">IFERROR(INDEX(ORARIO_GENERALE!$K$3:$P$3,MATCH("*"&amp;$N$3&amp;"*",ORARIO_GENERALE!K34:P34,0)),"")</f>
        <v/>
      </c>
      <c r="R8" s="164" t="str">
        <f t="array" ref="R8">IFERROR(INDEX(ORARIO_GENERALE!$K$3:$P$3,MATCH("*"&amp;$N$3&amp;"*",#REF!,0)),"")</f>
        <v/>
      </c>
      <c r="S8" s="165" t="str">
        <f t="array" ref="S8">IFERROR(INDEX(ORARIO_GENERALE!$K$3:$P$3,MATCH("*"&amp;$N$3&amp;"*",ORARIO_GENERALE!K60:P60,0)),"")</f>
        <v/>
      </c>
    </row>
    <row r="9" spans="1:19" ht="15.75" customHeight="1" x14ac:dyDescent="0.45">
      <c r="A9" s="143"/>
      <c r="B9" s="157" t="str">
        <f>ORARIO_GENERALE!C9</f>
        <v>13:00-14:00</v>
      </c>
      <c r="C9" s="158" t="str">
        <f t="array" ref="C9">IFERROR(INDEX(ORARIO_GENERALE!$D$3:$I$3,MATCH("*"&amp;$B$3&amp;"*",ORARIO_GENERALE!D9:I9,0)),"")</f>
        <v/>
      </c>
      <c r="D9" s="158" t="str">
        <f t="array" ref="D9">IFERROR(INDEX(ORARIO_GENERALE!$D$3:$I$3,MATCH("*"&amp;$B$3&amp;"*",ORARIO_GENERALE!D22:I22,0)),"")</f>
        <v/>
      </c>
      <c r="E9" s="158" t="str">
        <f t="array" ref="E9">IFERROR(INDEX(ORARIO_GENERALE!$D$3:$I$3,MATCH("*"&amp;$B$3&amp;"*",ORARIO_GENERALE!D35:I35,0)),"")</f>
        <v/>
      </c>
      <c r="F9" s="159" t="str">
        <f t="array" ref="F9">IFERROR(INDEX(ORARIO_GENERALE!$D$3:$I$3,MATCH("*"&amp;$B$3&amp;"*",ORARIO_GENERALE!D48:I48,0)),"")</f>
        <v/>
      </c>
      <c r="G9" s="143"/>
      <c r="H9" s="161" t="str">
        <f>ORARIO_GENERALE!C9</f>
        <v>13:00-14:00</v>
      </c>
      <c r="I9" s="158" t="str">
        <f t="array" ref="I9">IFERROR(INDEX(ORARIO_GENERALE!$D$3:$I$3,MATCH("*"&amp;$H$3&amp;"*",ORARIO_GENERALE!D9:I9,0)),"")</f>
        <v/>
      </c>
      <c r="J9" s="158" t="str">
        <f t="array" ref="J9">IFERROR(INDEX(ORARIO_GENERALE!$D$3:$I$3,MATCH("*"&amp;$H$3&amp;"*",ORARIO_GENERALE!D22:I22,0)),"")</f>
        <v/>
      </c>
      <c r="K9" s="158" t="str">
        <f t="array" ref="K9">IFERROR(INDEX(ORARIO_GENERALE!$D$3:$I$3,MATCH("*"&amp;$H$3&amp;"*",ORARIO_GENERALE!D35:I35,0)),"")</f>
        <v/>
      </c>
      <c r="L9" s="162" t="str">
        <f t="array" ref="L9">IFERROR(INDEX(ORARIO_GENERALE!$D$3:$I$3,MATCH("*"&amp;$H$3&amp;"*",ORARIO_GENERALE!D48:I48,0)),"")</f>
        <v/>
      </c>
      <c r="M9" s="143"/>
      <c r="N9" s="163" t="e">
        <f t="shared" si="0"/>
        <v>#REF!</v>
      </c>
      <c r="O9" s="164" t="str">
        <f t="array" ref="O9">IFERROR(INDEX(ORARIO_GENERALE!$K$3:$P$3,MATCH("*"&amp;$N$3&amp;"*",ORARIO_GENERALE!K9:P9,0)),"")</f>
        <v/>
      </c>
      <c r="P9" s="164" t="str">
        <f t="array" ref="P9">IFERROR(INDEX(ORARIO_GENERALE!$K$3:$P$3,MATCH("*"&amp;$N$3&amp;"*",ORARIO_GENERALE!K22:P22,0)),"")</f>
        <v/>
      </c>
      <c r="Q9" s="164" t="str">
        <f t="array" ref="Q9">IFERROR(INDEX(ORARIO_GENERALE!$K$3:$P$3,MATCH("*"&amp;$N$3&amp;"*",ORARIO_GENERALE!K35:P35,0)),"")</f>
        <v/>
      </c>
      <c r="R9" s="164" t="str">
        <f t="array" ref="R9">IFERROR(INDEX(ORARIO_GENERALE!$K$3:$P$3,MATCH("*"&amp;$N$3&amp;"*",ORARIO_GENERALE!K44:P44,0)),"")</f>
        <v/>
      </c>
      <c r="S9" s="165" t="str">
        <f t="array" ref="S9">IFERROR(INDEX(ORARIO_GENERALE!$K$3:$P$3,MATCH("*"&amp;$N$3&amp;"*",ORARIO_GENERALE!K61:P61,0)),"")</f>
        <v/>
      </c>
    </row>
    <row r="10" spans="1:19" ht="15.75" customHeight="1" x14ac:dyDescent="0.45">
      <c r="A10" s="143"/>
      <c r="B10" s="157" t="str">
        <f>ORARIO_GENERALE!C10</f>
        <v>14:00-15:00</v>
      </c>
      <c r="C10" s="158" t="str">
        <f t="array" ref="C10">IFERROR(INDEX(ORARIO_GENERALE!$D$3:$I$3,MATCH("*"&amp;$B$3&amp;"*",ORARIO_GENERALE!D10:I10,0)),"")</f>
        <v/>
      </c>
      <c r="D10" s="158" t="str">
        <f t="array" ref="D10">IFERROR(INDEX(ORARIO_GENERALE!$D$3:$I$3,MATCH("*"&amp;$B$3&amp;"*",ORARIO_GENERALE!D23:I23,0)),"")</f>
        <v/>
      </c>
      <c r="E10" s="158" t="str">
        <f t="array" ref="E10">IFERROR(INDEX(ORARIO_GENERALE!$D$3:$I$3,MATCH("*"&amp;$B$3&amp;"*",ORARIO_GENERALE!D36:I36,0)),"")</f>
        <v/>
      </c>
      <c r="F10" s="159" t="str">
        <f t="array" ref="F10">IFERROR(INDEX(ORARIO_GENERALE!$D$3:$I$3,MATCH("*"&amp;$B$3&amp;"*",ORARIO_GENERALE!D49:I49,0)),"")</f>
        <v/>
      </c>
      <c r="G10" s="143"/>
      <c r="H10" s="161" t="str">
        <f>ORARIO_GENERALE!C10</f>
        <v>14:00-15:00</v>
      </c>
      <c r="I10" s="158" t="str">
        <f t="array" ref="I10">IFERROR(INDEX(ORARIO_GENERALE!$D$3:$I$3,MATCH("*"&amp;$H$3&amp;"*",ORARIO_GENERALE!D10:I10,0)),"")</f>
        <v/>
      </c>
      <c r="J10" s="158" t="str">
        <f t="array" ref="J10">IFERROR(INDEX(ORARIO_GENERALE!$D$3:$I$3,MATCH("*"&amp;$H$3&amp;"*",ORARIO_GENERALE!D23:I23,0)),"")</f>
        <v/>
      </c>
      <c r="K10" s="158" t="str">
        <f t="array" ref="K10">IFERROR(INDEX(ORARIO_GENERALE!$D$3:$I$3,MATCH("*"&amp;$H$3&amp;"*",ORARIO_GENERALE!D36:I36,0)),"")</f>
        <v/>
      </c>
      <c r="L10" s="162" t="str">
        <f t="array" ref="L10">IFERROR(INDEX(ORARIO_GENERALE!$D$3:$I$3,MATCH("*"&amp;$H$3&amp;"*",ORARIO_GENERALE!D49:I49,0)),"")</f>
        <v/>
      </c>
      <c r="M10" s="143"/>
      <c r="N10" s="163" t="e">
        <f t="shared" si="0"/>
        <v>#REF!</v>
      </c>
      <c r="O10" s="164" t="str">
        <f t="array" ref="O10">IFERROR(INDEX(ORARIO_GENERALE!$K$3:$P$3,MATCH("*"&amp;$N$3&amp;"*",ORARIO_GENERALE!K10:P10,0)),"")</f>
        <v/>
      </c>
      <c r="P10" s="164" t="str">
        <f t="array" ref="P10">IFERROR(INDEX(ORARIO_GENERALE!$K$3:$P$3,MATCH("*"&amp;$N$3&amp;"*",ORARIO_GENERALE!K23:P23,0)),"")</f>
        <v/>
      </c>
      <c r="Q10" s="164" t="str">
        <f t="array" ref="Q10">IFERROR(INDEX(ORARIO_GENERALE!$K$3:$P$3,MATCH("*"&amp;$N$3&amp;"*",ORARIO_GENERALE!K36:P36,0)),"")</f>
        <v/>
      </c>
      <c r="R10" s="164" t="str">
        <f t="array" ref="R10">IFERROR(INDEX(ORARIO_GENERALE!$K$3:$P$3,MATCH("*"&amp;$N$3&amp;"*",ORARIO_GENERALE!K45:P45,0)),"")</f>
        <v/>
      </c>
      <c r="S10" s="165" t="str">
        <f t="array" ref="S10">IFERROR(INDEX(ORARIO_GENERALE!$K$3:$P$3,MATCH("*"&amp;$N$3&amp;"*",ORARIO_GENERALE!K64:P64,0)),"")</f>
        <v/>
      </c>
    </row>
    <row r="11" spans="1:19" ht="15.75" customHeight="1" x14ac:dyDescent="0.45">
      <c r="A11" s="143"/>
      <c r="B11" s="157" t="str">
        <f>ORARIO_GENERALE!C11</f>
        <v>15:00-16:00</v>
      </c>
      <c r="C11" s="158" t="str">
        <f t="array" ref="C11">IFERROR(INDEX(ORARIO_GENERALE!$D$3:$I$3,MATCH("*"&amp;$B$3&amp;"*",ORARIO_GENERALE!D11:I11,0)),"")</f>
        <v/>
      </c>
      <c r="D11" s="158" t="str">
        <f t="array" ref="D11">IFERROR(INDEX(ORARIO_GENERALE!$D$3:$I$3,MATCH("*"&amp;$B$3&amp;"*",ORARIO_GENERALE!D24:I24,0)),"")</f>
        <v/>
      </c>
      <c r="E11" s="158" t="str">
        <f t="array" ref="E11">IFERROR(INDEX(ORARIO_GENERALE!$D$3:$I$3,MATCH("*"&amp;$B$3&amp;"*",ORARIO_GENERALE!D37:I37,0)),"")</f>
        <v/>
      </c>
      <c r="F11" s="159" t="str">
        <f t="array" ref="F11">IFERROR(INDEX(ORARIO_GENERALE!$D$3:$I$3,MATCH("*"&amp;$B$3&amp;"*",ORARIO_GENERALE!D50:I50,0)),"")</f>
        <v/>
      </c>
      <c r="G11" s="143"/>
      <c r="H11" s="161" t="str">
        <f>ORARIO_GENERALE!C11</f>
        <v>15:00-16:00</v>
      </c>
      <c r="I11" s="158" t="str">
        <f t="array" ref="I11">IFERROR(INDEX(ORARIO_GENERALE!$D$3:$I$3,MATCH("*"&amp;$H$3&amp;"*",ORARIO_GENERALE!D11:I11,0)),"")</f>
        <v/>
      </c>
      <c r="J11" s="158" t="str">
        <f t="array" ref="J11">IFERROR(INDEX(ORARIO_GENERALE!$D$3:$I$3,MATCH("*"&amp;$H$3&amp;"*",ORARIO_GENERALE!D24:I24,0)),"")</f>
        <v/>
      </c>
      <c r="K11" s="158" t="str">
        <f t="array" ref="K11">IFERROR(INDEX(ORARIO_GENERALE!$D$3:$I$3,MATCH("*"&amp;$H$3&amp;"*",ORARIO_GENERALE!D37:I37,0)),"")</f>
        <v/>
      </c>
      <c r="L11" s="162" t="str">
        <f t="array" ref="L11">IFERROR(INDEX(ORARIO_GENERALE!$D$3:$I$3,MATCH("*"&amp;$H$3&amp;"*",ORARIO_GENERALE!D50:I50,0)),"")</f>
        <v/>
      </c>
      <c r="M11" s="143"/>
      <c r="N11" s="163" t="e">
        <f t="shared" si="0"/>
        <v>#REF!</v>
      </c>
      <c r="O11" s="164" t="str">
        <f t="array" ref="O11">IFERROR(INDEX(ORARIO_GENERALE!$K$3:$P$3,MATCH("*"&amp;$N$3&amp;"*",ORARIO_GENERALE!K11:P11,0)),"")</f>
        <v/>
      </c>
      <c r="P11" s="164" t="str">
        <f t="array" ref="P11">IFERROR(INDEX(ORARIO_GENERALE!$K$3:$P$3,MATCH("*"&amp;$N$3&amp;"*",ORARIO_GENERALE!K24:P24,0)),"")</f>
        <v/>
      </c>
      <c r="Q11" s="164" t="str">
        <f t="array" ref="Q11">IFERROR(INDEX(ORARIO_GENERALE!$K$3:$P$3,MATCH("*"&amp;$N$3&amp;"*",ORARIO_GENERALE!K37:P37,0)),"")</f>
        <v/>
      </c>
      <c r="R11" s="164" t="str">
        <f t="array" ref="R11">IFERROR(INDEX(ORARIO_GENERALE!$K$3:$P$3,MATCH("*"&amp;$N$3&amp;"*",ORARIO_GENERALE!K46:P46,0)),"")</f>
        <v/>
      </c>
      <c r="S11" s="165" t="str">
        <f t="array" ref="S11">IFERROR(INDEX(ORARIO_GENERALE!$K$3:$P$3,MATCH("*"&amp;$N$3&amp;"*",ORARIO_GENERALE!K65:P65,0)),"")</f>
        <v/>
      </c>
    </row>
    <row r="12" spans="1:19" ht="15.75" customHeight="1" x14ac:dyDescent="0.45">
      <c r="A12" s="143"/>
      <c r="B12" s="157" t="str">
        <f>ORARIO_GENERALE!C12</f>
        <v>16:00-17:00</v>
      </c>
      <c r="C12" s="158" t="str">
        <f t="array" ref="C12">IFERROR(INDEX(ORARIO_GENERALE!$D$3:$I$3,MATCH("*"&amp;$B$3&amp;"*",ORARIO_GENERALE!D12:I12,0)),"")</f>
        <v/>
      </c>
      <c r="D12" s="158" t="str">
        <f t="array" ref="D12">IFERROR(INDEX(ORARIO_GENERALE!$D$3:$I$3,MATCH("*"&amp;$B$3&amp;"*",ORARIO_GENERALE!D25:I25,0)),"")</f>
        <v/>
      </c>
      <c r="E12" s="158" t="str">
        <f t="array" ref="E12">IFERROR(INDEX(ORARIO_GENERALE!$D$3:$I$3,MATCH("*"&amp;$B$3&amp;"*",ORARIO_GENERALE!D38:I38,0)),"")</f>
        <v/>
      </c>
      <c r="F12" s="159" t="str">
        <f t="array" ref="F12">IFERROR(INDEX(ORARIO_GENERALE!$D$3:$I$3,MATCH("*"&amp;$B$3&amp;"*",ORARIO_GENERALE!D51:I51,0)),"")</f>
        <v/>
      </c>
      <c r="G12" s="143"/>
      <c r="H12" s="161" t="str">
        <f>ORARIO_GENERALE!C12</f>
        <v>16:00-17:00</v>
      </c>
      <c r="I12" s="158" t="str">
        <f t="array" ref="I12">IFERROR(INDEX(ORARIO_GENERALE!$D$3:$I$3,MATCH("*"&amp;$H$3&amp;"*",ORARIO_GENERALE!D12:I12,0)),"")</f>
        <v/>
      </c>
      <c r="J12" s="158" t="str">
        <f t="array" ref="J12">IFERROR(INDEX(ORARIO_GENERALE!$D$3:$I$3,MATCH("*"&amp;$H$3&amp;"*",ORARIO_GENERALE!D25:I25,0)),"")</f>
        <v/>
      </c>
      <c r="K12" s="158" t="str">
        <f t="array" ref="K12">IFERROR(INDEX(ORARIO_GENERALE!$D$3:$I$3,MATCH("*"&amp;$H$3&amp;"*",ORARIO_GENERALE!D38:I38,0)),"")</f>
        <v/>
      </c>
      <c r="L12" s="162" t="str">
        <f t="array" ref="L12">IFERROR(INDEX(ORARIO_GENERALE!$D$3:$I$3,MATCH("*"&amp;$H$3&amp;"*",ORARIO_GENERALE!D51:I51,0)),"")</f>
        <v/>
      </c>
      <c r="M12" s="143"/>
      <c r="N12" s="163" t="e">
        <f t="shared" si="0"/>
        <v>#REF!</v>
      </c>
      <c r="O12" s="164" t="str">
        <f t="array" ref="O12">IFERROR(INDEX(ORARIO_GENERALE!$K$3:$P$3,MATCH("*"&amp;$N$3&amp;"*",ORARIO_GENERALE!K12:P12,0)),"")</f>
        <v/>
      </c>
      <c r="P12" s="164" t="str">
        <f t="array" ref="P12">IFERROR(INDEX(ORARIO_GENERALE!$K$3:$P$3,MATCH("*"&amp;$N$3&amp;"*",ORARIO_GENERALE!K25:P25,0)),"")</f>
        <v/>
      </c>
      <c r="Q12" s="164" t="str">
        <f t="array" ref="Q12">IFERROR(INDEX(ORARIO_GENERALE!$K$3:$P$3,MATCH("*"&amp;$N$3&amp;"*",ORARIO_GENERALE!K38:P38,0)),"")</f>
        <v/>
      </c>
      <c r="R12" s="164" t="str">
        <f t="array" ref="R12">IFERROR(INDEX(ORARIO_GENERALE!$K$3:$P$3,MATCH("*"&amp;$N$3&amp;"*",ORARIO_GENERALE!K47:P47,0)),"")</f>
        <v/>
      </c>
      <c r="S12" s="165" t="str">
        <f t="array" ref="S12">IFERROR(INDEX(ORARIO_GENERALE!$K$3:$P$3,MATCH("*"&amp;$N$3&amp;"*",ORARIO_GENERALE!K66:P66,0)),"")</f>
        <v/>
      </c>
    </row>
    <row r="13" spans="1:19" ht="15.75" customHeight="1" x14ac:dyDescent="0.45">
      <c r="A13" s="143"/>
      <c r="B13" s="157" t="str">
        <f>ORARIO_GENERALE!C13</f>
        <v>17:00-18-00</v>
      </c>
      <c r="C13" s="158" t="str">
        <f t="array" ref="C13">IFERROR(INDEX(ORARIO_GENERALE!$D$3:$I$3,MATCH("*"&amp;$B$3&amp;"*",ORARIO_GENERALE!D13:I13,0)),"")</f>
        <v/>
      </c>
      <c r="D13" s="158" t="str">
        <f t="array" ref="D13">IFERROR(INDEX(ORARIO_GENERALE!$D$3:$I$3,MATCH("*"&amp;$B$3&amp;"*",ORARIO_GENERALE!D26:I26,0)),"")</f>
        <v/>
      </c>
      <c r="E13" s="158" t="str">
        <f t="array" ref="E13">IFERROR(INDEX(ORARIO_GENERALE!$D$3:$I$3,MATCH("*"&amp;$B$3&amp;"*",ORARIO_GENERALE!E39:I39,0)),"")</f>
        <v/>
      </c>
      <c r="F13" s="159" t="str">
        <f t="array" ref="F13">IFERROR(INDEX(ORARIO_GENERALE!$D$3:$I$3,MATCH("*"&amp;$B$3&amp;"*",ORARIO_GENERALE!D52:I52,0)),"")</f>
        <v/>
      </c>
      <c r="G13" s="143"/>
      <c r="H13" s="161" t="str">
        <f>ORARIO_GENERALE!C13</f>
        <v>17:00-18-00</v>
      </c>
      <c r="I13" s="158" t="str">
        <f t="array" ref="I13">IFERROR(INDEX(ORARIO_GENERALE!$D$3:$I$3,MATCH("*"&amp;$H$3&amp;"*",ORARIO_GENERALE!D13:I13,0)),"")</f>
        <v/>
      </c>
      <c r="J13" s="158" t="str">
        <f t="array" ref="J13">IFERROR(INDEX(ORARIO_GENERALE!$D$3:$I$3,MATCH("*"&amp;$H$3&amp;"*",ORARIO_GENERALE!D26:I26,0)),"")</f>
        <v/>
      </c>
      <c r="K13" s="158" t="str">
        <f t="array" ref="K13">IFERROR(INDEX(ORARIO_GENERALE!$D$3:$I$3,MATCH("*"&amp;$H$3&amp;"*",ORARIO_GENERALE!E39:I39,0)),"")</f>
        <v/>
      </c>
      <c r="L13" s="162" t="str">
        <f t="array" ref="L13">IFERROR(INDEX(ORARIO_GENERALE!$D$3:$I$3,MATCH("*"&amp;$H$3&amp;"*",ORARIO_GENERALE!D52:I52,0)),"")</f>
        <v/>
      </c>
      <c r="M13" s="143"/>
      <c r="N13" s="163" t="e">
        <f t="shared" si="0"/>
        <v>#REF!</v>
      </c>
      <c r="O13" s="164" t="str">
        <f t="array" ref="O13">IFERROR(INDEX(ORARIO_GENERALE!$K$3:$P$3,MATCH("*"&amp;$N$3&amp;"*",ORARIO_GENERALE!K13:P13,0)),"")</f>
        <v/>
      </c>
      <c r="P13" s="164" t="str">
        <f t="array" ref="P13">IFERROR(INDEX(ORARIO_GENERALE!$K$3:$P$3,MATCH("*"&amp;$N$3&amp;"*",ORARIO_GENERALE!K26:P26,0)),"")</f>
        <v/>
      </c>
      <c r="Q13" s="164" t="str">
        <f t="array" ref="Q13">IFERROR(INDEX(ORARIO_GENERALE!$K$3:$P$3,MATCH("*"&amp;$N$3&amp;"*",ORARIO_GENERALE!K39:P39,0)),"")</f>
        <v/>
      </c>
      <c r="R13" s="164" t="str">
        <f t="array" ref="R13">IFERROR(INDEX(ORARIO_GENERALE!$K$3:$P$3,MATCH("*"&amp;$N$3&amp;"*",ORARIO_GENERALE!L48:P48,0)),"")</f>
        <v/>
      </c>
      <c r="S13" s="165" t="str">
        <f t="array" ref="S13">IFERROR(INDEX(ORARIO_GENERALE!$K$3:$P$3,MATCH("*"&amp;$N$3&amp;"*",ORARIO_GENERALE!K67:P67,0)),"")</f>
        <v/>
      </c>
    </row>
    <row r="14" spans="1:19" ht="15.75" customHeight="1" x14ac:dyDescent="0.45">
      <c r="A14" s="143"/>
      <c r="B14" s="157" t="str">
        <f>ORARIO_GENERALE!C14</f>
        <v>18:00-19:00</v>
      </c>
      <c r="C14" s="158" t="str">
        <f t="array" ref="C14">IFERROR(INDEX(ORARIO_GENERALE!$D$3:$I$3,MATCH("*"&amp;$B$3&amp;"*",ORARIO_GENERALE!D14:I14,0)),"")</f>
        <v/>
      </c>
      <c r="D14" s="158" t="str">
        <f t="array" ref="D14">IFERROR(INDEX(ORARIO_GENERALE!$D$3:$I$3,MATCH("*"&amp;$B$3&amp;"*",ORARIO_GENERALE!D27:I27,0)),"")</f>
        <v/>
      </c>
      <c r="E14" s="158" t="str">
        <f t="array" ref="E14">IFERROR(INDEX(ORARIO_GENERALE!$D$3:$I$3,MATCH("*"&amp;$B$3&amp;"*",ORARIO_GENERALE!D40:I40,0)),"")</f>
        <v/>
      </c>
      <c r="F14" s="159" t="str">
        <f t="array" ref="F14">IFERROR(INDEX(ORARIO_GENERALE!$D$3:$I$3,MATCH("*"&amp;$B$3&amp;"*",ORARIO_GENERALE!D53:I53,0)),"")</f>
        <v/>
      </c>
      <c r="G14" s="143"/>
      <c r="H14" s="161" t="str">
        <f>ORARIO_GENERALE!C14</f>
        <v>18:00-19:00</v>
      </c>
      <c r="I14" s="158" t="str">
        <f t="array" ref="I14">IFERROR(INDEX(ORARIO_GENERALE!$D$3:$I$3,MATCH("*"&amp;$H$3&amp;"*",ORARIO_GENERALE!D14:I14,0)),"")</f>
        <v/>
      </c>
      <c r="J14" s="158" t="str">
        <f t="array" ref="J14">IFERROR(INDEX(ORARIO_GENERALE!$D$3:$I$3,MATCH("*"&amp;$H$3&amp;"*",ORARIO_GENERALE!D27:I27,0)),"")</f>
        <v/>
      </c>
      <c r="K14" s="158" t="str">
        <f t="array" ref="K14">IFERROR(INDEX(ORARIO_GENERALE!$D$3:$I$3,MATCH("*"&amp;$H$3&amp;"*",ORARIO_GENERALE!D40:I40,0)),"")</f>
        <v/>
      </c>
      <c r="L14" s="162" t="str">
        <f t="array" ref="L14">IFERROR(INDEX(ORARIO_GENERALE!$D$3:$I$3,MATCH("*"&amp;$H$3&amp;"*",ORARIO_GENERALE!D53:I53,0)),"")</f>
        <v/>
      </c>
      <c r="M14" s="143"/>
      <c r="N14" s="163" t="e">
        <f t="shared" si="0"/>
        <v>#REF!</v>
      </c>
      <c r="O14" s="164" t="str">
        <f t="array" ref="O14">IFERROR(INDEX(ORARIO_GENERALE!$K$3:$P$3,MATCH("*"&amp;$N$3&amp;"*",ORARIO_GENERALE!K14:P14,0)),"")</f>
        <v/>
      </c>
      <c r="P14" s="164" t="str">
        <f t="array" ref="P14">IFERROR(INDEX(ORARIO_GENERALE!$K$3:$P$3,MATCH("*"&amp;$N$3&amp;"*",ORARIO_GENERALE!K27:P27,0)),"")</f>
        <v/>
      </c>
      <c r="Q14" s="164" t="str">
        <f t="array" ref="Q14">IFERROR(INDEX(ORARIO_GENERALE!$K$3:$P$3,MATCH("*"&amp;$N$3&amp;"*",ORARIO_GENERALE!K40:P40,0)),"")</f>
        <v/>
      </c>
      <c r="R14" s="164" t="str">
        <f t="array" ref="R14">IFERROR(INDEX(ORARIO_GENERALE!$K$3:$P$3,MATCH("*"&amp;$N$3&amp;"*",ORARIO_GENERALE!L54:P54,0)),"")</f>
        <v/>
      </c>
      <c r="S14" s="165" t="str">
        <f t="array" ref="S14">IFERROR(INDEX(ORARIO_GENERALE!$K$3:$P$3,MATCH("*"&amp;$N$3&amp;"*",ORARIO_GENERALE!K68:P68,0)),"")</f>
        <v/>
      </c>
    </row>
    <row r="15" spans="1:19" ht="15.75" customHeight="1" x14ac:dyDescent="0.45">
      <c r="A15" s="143"/>
      <c r="B15" s="157" t="str">
        <f>ORARIO_GENERALE!C15</f>
        <v>19:00-20:00</v>
      </c>
      <c r="C15" s="158" t="str">
        <f t="array" ref="C15">IFERROR(INDEX(ORARIO_GENERALE!$D$3:$I$3,MATCH("*"&amp;$B$3&amp;"*",ORARIO_GENERALE!D15:I15,0)),"")</f>
        <v/>
      </c>
      <c r="D15" s="158" t="str">
        <f t="array" ref="D15">IFERROR(INDEX(ORARIO_GENERALE!$D$3:$I$3,MATCH("*"&amp;$B$3&amp;"*",ORARIO_GENERALE!D28:I28,0)),"")</f>
        <v/>
      </c>
      <c r="E15" s="158" t="str">
        <f t="array" ref="E15">IFERROR(INDEX(ORARIO_GENERALE!$D$3:$I$3,MATCH("*"&amp;$B$3&amp;"*",ORARIO_GENERALE!D41:I41,0)),"")</f>
        <v/>
      </c>
      <c r="F15" s="159" t="str">
        <f t="array" ref="F15">IFERROR(INDEX(ORARIO_GENERALE!$D$3:$I$3,MATCH("*"&amp;$B$3&amp;"*",ORARIO_GENERALE!D54:I54,0)),"")</f>
        <v/>
      </c>
      <c r="G15" s="143"/>
      <c r="H15" s="161" t="str">
        <f>ORARIO_GENERALE!C15</f>
        <v>19:00-20:00</v>
      </c>
      <c r="I15" s="158" t="str">
        <f t="array" ref="I15">IFERROR(INDEX(ORARIO_GENERALE!$D$3:$I$3,MATCH("*"&amp;$H$3&amp;"*",ORARIO_GENERALE!D15:I15,0)),"")</f>
        <v/>
      </c>
      <c r="J15" s="158" t="str">
        <f t="array" ref="J15">IFERROR(INDEX(ORARIO_GENERALE!$D$3:$I$3,MATCH("*"&amp;$H$3&amp;"*",ORARIO_GENERALE!D28:I28,0)),"")</f>
        <v/>
      </c>
      <c r="K15" s="158" t="str">
        <f t="array" ref="K15">IFERROR(INDEX(ORARIO_GENERALE!$D$3:$I$3,MATCH("*"&amp;$H$3&amp;"*",ORARIO_GENERALE!D41:I41,0)),"")</f>
        <v/>
      </c>
      <c r="L15" s="162" t="str">
        <f t="array" ref="L15">IFERROR(INDEX(ORARIO_GENERALE!$D$3:$I$3,MATCH("*"&amp;$H$3&amp;"*",ORARIO_GENERALE!D54:I54,0)),"")</f>
        <v/>
      </c>
      <c r="M15" s="143"/>
      <c r="N15" s="163" t="e">
        <f t="shared" si="0"/>
        <v>#REF!</v>
      </c>
      <c r="O15" s="164" t="str">
        <f t="array" ref="O15">IFERROR(INDEX(ORARIO_GENERALE!$K$3:$P$3,MATCH("*"&amp;$N$3&amp;"*",ORARIO_GENERALE!K15:P15,0)),"")</f>
        <v/>
      </c>
      <c r="P15" s="164" t="str">
        <f t="array" ref="P15">IFERROR(INDEX(ORARIO_GENERALE!$K$3:$P$3,MATCH("*"&amp;$N$3&amp;"*",ORARIO_GENERALE!K28:P28,0)),"")</f>
        <v/>
      </c>
      <c r="Q15" s="164" t="str">
        <f t="array" ref="Q15">IFERROR(INDEX(ORARIO_GENERALE!$K$3:$P$3,MATCH("*"&amp;$N$3&amp;"*",ORARIO_GENERALE!K41:P41,0)),"")</f>
        <v/>
      </c>
      <c r="R15" s="164" t="str">
        <f t="array" ref="R15">IFERROR(INDEX(ORARIO_GENERALE!$K$3:$P$3,MATCH("*"&amp;$N$3&amp;"*",#REF!,0)),"")</f>
        <v/>
      </c>
      <c r="S15" s="165" t="str">
        <f t="array" ref="S15">IFERROR(INDEX(ORARIO_GENERALE!$K$3:$P$3,MATCH("*"&amp;$N$3&amp;"*",ORARIO_GENERALE!K69:P69,0)),"")</f>
        <v/>
      </c>
    </row>
    <row r="16" spans="1:19" ht="15.75" customHeight="1" x14ac:dyDescent="0.45">
      <c r="A16" s="143"/>
      <c r="B16" s="174" t="str">
        <f>ORARIO_GENERALE!C16</f>
        <v>20:00-21:00</v>
      </c>
      <c r="C16" s="175" t="str">
        <f t="array" ref="C16">IFERROR(INDEX(ORARIO_GENERALE!$D$3:$I$3,MATCH("*"&amp;$B$3&amp;"*",ORARIO_GENERALE!D16:I16,0)),"")</f>
        <v/>
      </c>
      <c r="D16" s="175" t="str">
        <f t="array" ref="D16">IFERROR(INDEX(ORARIO_GENERALE!$D$3:$I$3,MATCH("*"&amp;$B$3&amp;"*",ORARIO_GENERALE!D29:I29,0)),"")</f>
        <v/>
      </c>
      <c r="E16" s="175" t="str">
        <f t="array" ref="E16">IFERROR(INDEX(ORARIO_GENERALE!$D$3:$I$3,MATCH("*"&amp;$B$3&amp;"*",ORARIO_GENERALE!D42:I42,0)),"")</f>
        <v/>
      </c>
      <c r="F16" s="177" t="str">
        <f t="array" ref="F16">IFERROR(INDEX(ORARIO_GENERALE!$D$3:$I$3,MATCH("*"&amp;$B$3&amp;"*",#REF!,0)),"")</f>
        <v/>
      </c>
      <c r="G16" s="143"/>
      <c r="H16" s="178" t="str">
        <f>ORARIO_GENERALE!C16</f>
        <v>20:00-21:00</v>
      </c>
      <c r="I16" s="175" t="str">
        <f t="array" ref="I16">IFERROR(INDEX(ORARIO_GENERALE!$D$3:$I$3,MATCH("*"&amp;$H$3&amp;"*",ORARIO_GENERALE!D16:I16,0)),"")</f>
        <v/>
      </c>
      <c r="J16" s="175" t="str">
        <f t="array" ref="J16">IFERROR(INDEX(ORARIO_GENERALE!$D$3:$I$3,MATCH("*"&amp;$H$3&amp;"*",ORARIO_GENERALE!D29:I29,0)),"")</f>
        <v/>
      </c>
      <c r="K16" s="175" t="str">
        <f t="array" ref="K16">IFERROR(INDEX(ORARIO_GENERALE!$D$3:$I$3,MATCH("*"&amp;$H$3&amp;"*",ORARIO_GENERALE!D42:I42,0)),"")</f>
        <v/>
      </c>
      <c r="L16" s="179" t="str">
        <f t="array" ref="L16">IFERROR(INDEX(ORARIO_GENERALE!$D$3:$I$3,MATCH("*"&amp;$H$3&amp;"*",#REF!,0)),"")</f>
        <v/>
      </c>
      <c r="M16" s="143"/>
      <c r="N16" s="180" t="e">
        <f t="shared" si="0"/>
        <v>#REF!</v>
      </c>
      <c r="O16" s="181" t="str">
        <f t="array" ref="O16">IFERROR(INDEX(ORARIO_GENERALE!$K$3:$P$3,MATCH("*"&amp;$N$3&amp;"*",ORARIO_GENERALE!K16:P16,0)),"")</f>
        <v/>
      </c>
      <c r="P16" s="181" t="str">
        <f t="array" ref="P16">IFERROR(INDEX(ORARIO_GENERALE!$K$3:$P$3,MATCH("*"&amp;$N$3&amp;"*",ORARIO_GENERALE!K29:P29,0)),"")</f>
        <v/>
      </c>
      <c r="Q16" s="181" t="str">
        <f t="array" ref="Q16">IFERROR(INDEX(ORARIO_GENERALE!$K$3:$P$3,MATCH("*"&amp;$N$3&amp;"*",ORARIO_GENERALE!K42:P42,0)),"")</f>
        <v/>
      </c>
      <c r="R16" s="181" t="str">
        <f t="array" ref="R16">IFERROR(INDEX(ORARIO_GENERALE!$K$3:$P$3,MATCH("*"&amp;$N$3&amp;"*",ORARIO_GENERALE!K56:P56,0)),"")</f>
        <v/>
      </c>
      <c r="S16" s="182" t="str">
        <f t="array" ref="S16">IFERROR(INDEX(ORARIO_GENERALE!$K$3:$P$3,MATCH("*"&amp;$N$3&amp;"*",ORARIO_GENERALE!K70:P70,0)),"")</f>
        <v/>
      </c>
    </row>
    <row r="17" spans="2:19" ht="15.75" customHeight="1" x14ac:dyDescent="0.45">
      <c r="C17" s="160"/>
      <c r="D17" s="160"/>
      <c r="E17" s="160"/>
      <c r="F17" s="160"/>
      <c r="I17" s="160"/>
      <c r="J17" s="160"/>
      <c r="K17" s="160"/>
      <c r="L17" s="183"/>
    </row>
    <row r="18" spans="2:19" ht="15.75" customHeight="1" x14ac:dyDescent="0.25"/>
    <row r="19" spans="2:19" ht="15.75" customHeight="1" x14ac:dyDescent="0.25">
      <c r="B19" s="144" t="s">
        <v>57</v>
      </c>
      <c r="C19" s="145"/>
      <c r="D19" s="145"/>
      <c r="E19" s="145"/>
      <c r="F19" s="146"/>
      <c r="H19" s="144" t="s">
        <v>51</v>
      </c>
      <c r="I19" s="145"/>
      <c r="J19" s="145"/>
      <c r="K19" s="145"/>
      <c r="L19" s="146"/>
      <c r="N19" s="147" t="s">
        <v>84</v>
      </c>
      <c r="O19" s="148"/>
      <c r="P19" s="148"/>
      <c r="Q19" s="148"/>
      <c r="R19" s="148"/>
      <c r="S19" s="149"/>
    </row>
    <row r="20" spans="2:19" ht="15.75" customHeight="1" x14ac:dyDescent="0.25">
      <c r="B20" s="150"/>
      <c r="C20" s="151" t="s">
        <v>23</v>
      </c>
      <c r="D20" s="151" t="s">
        <v>27</v>
      </c>
      <c r="E20" s="151" t="s">
        <v>28</v>
      </c>
      <c r="F20" s="152" t="s">
        <v>29</v>
      </c>
      <c r="H20" s="150"/>
      <c r="I20" s="151" t="s">
        <v>23</v>
      </c>
      <c r="J20" s="151" t="s">
        <v>27</v>
      </c>
      <c r="K20" s="151" t="s">
        <v>28</v>
      </c>
      <c r="L20" s="152" t="s">
        <v>29</v>
      </c>
      <c r="N20" s="155"/>
      <c r="O20" s="14" t="s">
        <v>23</v>
      </c>
      <c r="P20" s="14" t="s">
        <v>27</v>
      </c>
      <c r="Q20" s="14" t="s">
        <v>28</v>
      </c>
      <c r="R20" s="14" t="s">
        <v>29</v>
      </c>
      <c r="S20" s="156" t="s">
        <v>30</v>
      </c>
    </row>
    <row r="21" spans="2:19" ht="15.75" customHeight="1" x14ac:dyDescent="0.25">
      <c r="B21" s="157" t="str">
        <f>ORARIO_GENERALE!C5</f>
        <v>09:00-10:00</v>
      </c>
      <c r="C21" s="158" t="str">
        <f t="array" ref="C21">IFERROR(INDEX(ORARIO_GENERALE!$D$3:$I$3,MATCH("*"&amp;$B$19&amp;"*",ORARIO_GENERALE!D5:I5,0)),"")</f>
        <v/>
      </c>
      <c r="D21" s="158" t="str">
        <f t="array" ref="D21">IFERROR(INDEX(ORARIO_GENERALE!$D$3:$I$3,MATCH("*"&amp;$B$19&amp;"*",ORARIO_GENERALE!D18:I18,0)),"")</f>
        <v/>
      </c>
      <c r="E21" s="158" t="str">
        <f t="array" ref="E21">IFERROR(INDEX(ORARIO_GENERALE!$D$3:$I$3,MATCH("*"&amp;$B$19&amp;"*",ORARIO_GENERALE!D31:I31,0)),"")</f>
        <v/>
      </c>
      <c r="F21" s="159" t="str">
        <f t="array" ref="F21">IFERROR(INDEX(ORARIO_GENERALE!$D$3:$I$3,MATCH("*"&amp;$B$19&amp;"*",ORARIO_GENERALE!D44:I44,0)),"")</f>
        <v/>
      </c>
      <c r="H21" s="157" t="str">
        <f>ORARIO_GENERALE!C5</f>
        <v>09:00-10:00</v>
      </c>
      <c r="I21" s="158" t="str">
        <f t="array" ref="I21">IFERROR(INDEX(ORARIO_GENERALE!$D$3:$I$3,MATCH("*"&amp;$H$19&amp;"*",ORARIO_GENERALE!D5:I5,0)),"")</f>
        <v/>
      </c>
      <c r="J21" s="158" t="str">
        <f t="array" ref="J21">IFERROR(INDEX(ORARIO_GENERALE!$D$3:$I$3,MATCH("*"&amp;$H$19&amp;"*",ORARIO_GENERALE!D18:I18,0)),"")</f>
        <v/>
      </c>
      <c r="K21" s="158" t="str">
        <f t="array" ref="K21">IFERROR(INDEX(ORARIO_GENERALE!$D$3:$I$3,MATCH("*"&amp;$H$19&amp;"*",ORARIO_GENERALE!D31:I31,0)),"")</f>
        <v/>
      </c>
      <c r="L21" s="159" t="str">
        <f t="array" ref="L21">IFERROR(INDEX(ORARIO_GENERALE!$D$3:$I$3,MATCH("*"&amp;$H$19&amp;"*",ORARIO_GENERALE!D44:I44,0)),"")</f>
        <v/>
      </c>
      <c r="N21" s="163" t="e">
        <f t="shared" ref="N21:N32" si="1">#REF!</f>
        <v>#REF!</v>
      </c>
      <c r="O21" s="164" t="str">
        <f t="array" ref="O21">IFERROR(INDEX(ORARIO_GENERALE!$K$3:$P$3,MATCH("*"&amp;$N$19&amp;"*",ORARIO_GENERALE!L5:P5,0)),"")</f>
        <v/>
      </c>
      <c r="P21" s="164" t="str">
        <f t="array" ref="P21">IFERROR(INDEX(ORARIO_GENERALE!$K$3:$P$3,MATCH("*"&amp;$N$19&amp;"*",ORARIO_GENERALE!L18:P18,0)),"")</f>
        <v/>
      </c>
      <c r="Q21" s="164" t="str">
        <f t="array" ref="Q21">IFERROR(INDEX(ORARIO_GENERALE!$K$3:$P$3,MATCH("*"&amp;$N$19&amp;"*",ORARIO_GENERALE!K31:P31,0)),"")</f>
        <v/>
      </c>
      <c r="R21" s="164" t="str">
        <f t="array" ref="R21">IFERROR(INDEX(ORARIO_GENERALE!$K$3:$P$3,MATCH("*"&amp;$N$19&amp;"*",#REF!,0)),"")</f>
        <v/>
      </c>
      <c r="S21" s="165" t="str">
        <f t="array" ref="S21">IFERROR(INDEX(ORARIO_GENERALE!$K$3:$P$3,MATCH("*"&amp;$N$19&amp;"*",ORARIO_GENERALE!K57:P57,0)),"")</f>
        <v>RANGHETTI</v>
      </c>
    </row>
    <row r="22" spans="2:19" ht="15.75" customHeight="1" x14ac:dyDescent="0.25">
      <c r="B22" s="157" t="str">
        <f>ORARIO_GENERALE!C6</f>
        <v>10:00-11:00</v>
      </c>
      <c r="C22" s="158" t="str">
        <f t="array" ref="C22">IFERROR(INDEX(ORARIO_GENERALE!$D$3:$I$3,MATCH("*"&amp;$B$19&amp;"*",ORARIO_GENERALE!D6:I6,0)),"")</f>
        <v/>
      </c>
      <c r="D22" s="158" t="str">
        <f t="array" ref="D22">IFERROR(INDEX(ORARIO_GENERALE!$D$3:$I$3,MATCH("*"&amp;$B$19&amp;"*",ORARIO_GENERALE!D19:I19,0)),"")</f>
        <v/>
      </c>
      <c r="E22" s="158" t="str">
        <f t="array" ref="E22">IFERROR(INDEX(ORARIO_GENERALE!$D$3:$I$3,MATCH("*"&amp;$B$19&amp;"*",ORARIO_GENERALE!D32:I32,0)),"")</f>
        <v/>
      </c>
      <c r="F22" s="159" t="str">
        <f t="array" ref="F22">IFERROR(INDEX(ORARIO_GENERALE!$D$3:$I$3,MATCH("*"&amp;$B$19&amp;"*",ORARIO_GENERALE!D45:I45,0)),"")</f>
        <v/>
      </c>
      <c r="H22" s="157" t="str">
        <f>ORARIO_GENERALE!C6</f>
        <v>10:00-11:00</v>
      </c>
      <c r="I22" s="158" t="str">
        <f t="array" ref="I22">IFERROR(INDEX(ORARIO_GENERALE!$D$3:$I$3,MATCH("*"&amp;$H$19&amp;"*",ORARIO_GENERALE!D6:I6,0)),"")</f>
        <v/>
      </c>
      <c r="J22" s="158" t="str">
        <f t="array" ref="J22">IFERROR(INDEX(ORARIO_GENERALE!$D$3:$I$3,MATCH("*"&amp;$H$19&amp;"*",ORARIO_GENERALE!D19:I19,0)),"")</f>
        <v/>
      </c>
      <c r="K22" s="158" t="str">
        <f t="array" ref="K22">IFERROR(INDEX(ORARIO_GENERALE!$D$3:$I$3,MATCH("*"&amp;$H$19&amp;"*",ORARIO_GENERALE!D32:I32,0)),"")</f>
        <v/>
      </c>
      <c r="L22" s="159" t="str">
        <f t="array" ref="L22">IFERROR(INDEX(ORARIO_GENERALE!$D$3:$I$3,MATCH("*"&amp;$H$19&amp;"*",ORARIO_GENERALE!D45:I45,0)),"")</f>
        <v/>
      </c>
      <c r="N22" s="163" t="e">
        <f t="shared" si="1"/>
        <v>#REF!</v>
      </c>
      <c r="O22" s="164" t="str">
        <f t="array" ref="O22">IFERROR(INDEX(ORARIO_GENERALE!$K$3:$P$3,MATCH("*"&amp;$N$19&amp;"*",ORARIO_GENERALE!K6:P6,0)),"")</f>
        <v/>
      </c>
      <c r="P22" s="164" t="str">
        <f t="array" ref="P22">IFERROR(INDEX(ORARIO_GENERALE!$K$3:$P$3,MATCH("*"&amp;$N$19&amp;"*",ORARIO_GENERALE!L19:P19,0)),"")</f>
        <v/>
      </c>
      <c r="Q22" s="164" t="str">
        <f t="array" ref="Q22">IFERROR(INDEX(ORARIO_GENERALE!$K$3:$P$3,MATCH("*"&amp;$N$19&amp;"*",ORARIO_GENERALE!K32:P32,0)),"")</f>
        <v>ABBADESSA</v>
      </c>
      <c r="R22" s="164" t="str">
        <f t="array" ref="R22">IFERROR(INDEX(ORARIO_GENERALE!$K$3:$P$3,MATCH("*"&amp;$N$19&amp;"*",#REF!,0)),"")</f>
        <v/>
      </c>
      <c r="S22" s="165" t="str">
        <f t="array" ref="S22">IFERROR(INDEX(ORARIO_GENERALE!$K$3:$P$3,MATCH("*"&amp;$N$19&amp;"*",ORARIO_GENERALE!K58:P58,0)),"")</f>
        <v>RANGHETTI</v>
      </c>
    </row>
    <row r="23" spans="2:19" ht="15.75" customHeight="1" x14ac:dyDescent="0.25">
      <c r="B23" s="157" t="str">
        <f>ORARIO_GENERALE!C7</f>
        <v>11:00-12:00</v>
      </c>
      <c r="C23" s="158" t="str">
        <f t="array" ref="C23">IFERROR(INDEX(ORARIO_GENERALE!$D$3:$I$3,MATCH("*"&amp;$B$19&amp;"*",ORARIO_GENERALE!D7:I7,0)),"")</f>
        <v/>
      </c>
      <c r="D23" s="158" t="str">
        <f t="array" ref="D23">IFERROR(INDEX(ORARIO_GENERALE!$D$3:$I$3,MATCH("*"&amp;$B$19&amp;"*",ORARIO_GENERALE!D20:I20,0)),"")</f>
        <v/>
      </c>
      <c r="E23" s="158" t="str">
        <f t="array" ref="E23">IFERROR(INDEX(ORARIO_GENERALE!$D$3:$I$3,MATCH("*"&amp;$B$19&amp;"*",ORARIO_GENERALE!D33:I33,0)),"")</f>
        <v/>
      </c>
      <c r="F23" s="159" t="str">
        <f t="array" ref="F23">IFERROR(INDEX(ORARIO_GENERALE!$D$3:$I$3,MATCH("*"&amp;$B$19&amp;"*",ORARIO_GENERALE!D46:I46,0)),"")</f>
        <v/>
      </c>
      <c r="H23" s="157" t="str">
        <f>ORARIO_GENERALE!C7</f>
        <v>11:00-12:00</v>
      </c>
      <c r="I23" s="158" t="str">
        <f t="array" ref="I23">IFERROR(INDEX(ORARIO_GENERALE!$D$3:$I$3,MATCH("*"&amp;$H$19&amp;"*",ORARIO_GENERALE!D7:I7,0)),"")</f>
        <v/>
      </c>
      <c r="J23" s="158" t="str">
        <f t="array" ref="J23">IFERROR(INDEX(ORARIO_GENERALE!$D$3:$I$3,MATCH("*"&amp;$H$19&amp;"*",ORARIO_GENERALE!D20:I20,0)),"")</f>
        <v/>
      </c>
      <c r="K23" s="158" t="str">
        <f t="array" ref="K23">IFERROR(INDEX(ORARIO_GENERALE!$D$3:$I$3,MATCH("*"&amp;$H$19&amp;"*",ORARIO_GENERALE!D33:I33,0)),"")</f>
        <v/>
      </c>
      <c r="L23" s="159" t="str">
        <f t="array" ref="L23">IFERROR(INDEX(ORARIO_GENERALE!$D$3:$I$3,MATCH("*"&amp;$H$19&amp;"*",ORARIO_GENERALE!D46:I46,0)),"")</f>
        <v/>
      </c>
      <c r="N23" s="163" t="e">
        <f t="shared" si="1"/>
        <v>#REF!</v>
      </c>
      <c r="O23" s="164" t="str">
        <f t="array" ref="O23">IFERROR(INDEX(ORARIO_GENERALE!$K$3:$P$3,MATCH("*"&amp;$N$19&amp;"*",ORARIO_GENERALE!K7:P7,0)),"")</f>
        <v/>
      </c>
      <c r="P23" s="164" t="str">
        <f t="array" ref="P23">IFERROR(INDEX(ORARIO_GENERALE!$K$3:$P$3,MATCH("*"&amp;$N$19&amp;"*",ORARIO_GENERALE!K20:P20,0)),"")</f>
        <v/>
      </c>
      <c r="Q23" s="164" t="str">
        <f t="array" ref="Q23">IFERROR(INDEX(ORARIO_GENERALE!$K$3:$P$3,MATCH("*"&amp;$N$19&amp;"*",ORARIO_GENERALE!K33:P33,0)),"")</f>
        <v>ABBADESSA</v>
      </c>
      <c r="R23" s="164" t="str">
        <f t="array" ref="R23">IFERROR(INDEX(ORARIO_GENERALE!$K$3:$P$3,MATCH("*"&amp;$N$19&amp;"*",#REF!,0)),"")</f>
        <v/>
      </c>
      <c r="S23" s="165" t="str">
        <f t="array" ref="S23">IFERROR(INDEX(ORARIO_GENERALE!$K$3:$P$3,MATCH("*"&amp;$N$19&amp;"*",ORARIO_GENERALE!K59:P59,0)),"")</f>
        <v/>
      </c>
    </row>
    <row r="24" spans="2:19" ht="15.75" customHeight="1" x14ac:dyDescent="0.25">
      <c r="B24" s="157" t="str">
        <f>ORARIO_GENERALE!C8</f>
        <v>12:00-13:00</v>
      </c>
      <c r="C24" s="158" t="str">
        <f t="array" ref="C24">IFERROR(INDEX(ORARIO_GENERALE!$D$3:$I$3,MATCH("*"&amp;$B$19&amp;"*",ORARIO_GENERALE!D8:I8,0)),"")</f>
        <v/>
      </c>
      <c r="D24" s="158" t="str">
        <f t="array" ref="D24">IFERROR(INDEX(ORARIO_GENERALE!$D$3:$I$3,MATCH("*"&amp;$B$19&amp;"*",ORARIO_GENERALE!D21:I21,0)),"")</f>
        <v/>
      </c>
      <c r="E24" s="158" t="str">
        <f t="array" ref="E24">IFERROR(INDEX(ORARIO_GENERALE!$D$3:$I$3,MATCH("*"&amp;$B$19&amp;"*",ORARIO_GENERALE!D34:I34,0)),"")</f>
        <v/>
      </c>
      <c r="F24" s="159" t="str">
        <f t="array" ref="F24">IFERROR(INDEX(ORARIO_GENERALE!$D$3:$I$3,MATCH("*"&amp;$B$19&amp;"*",ORARIO_GENERALE!D47:I47,0)),"")</f>
        <v/>
      </c>
      <c r="H24" s="157" t="str">
        <f>ORARIO_GENERALE!C8</f>
        <v>12:00-13:00</v>
      </c>
      <c r="I24" s="158" t="str">
        <f t="array" ref="I24">IFERROR(INDEX(ORARIO_GENERALE!$D$3:$I$3,MATCH("*"&amp;$H$19&amp;"*",ORARIO_GENERALE!D8:I8,0)),"")</f>
        <v/>
      </c>
      <c r="J24" s="158" t="str">
        <f t="array" ref="J24">IFERROR(INDEX(ORARIO_GENERALE!$D$3:$I$3,MATCH("*"&amp;$H$19&amp;"*",ORARIO_GENERALE!D21:I21,0)),"")</f>
        <v/>
      </c>
      <c r="K24" s="158" t="str">
        <f t="array" ref="K24">IFERROR(INDEX(ORARIO_GENERALE!$D$3:$I$3,MATCH("*"&amp;$H$19&amp;"*",ORARIO_GENERALE!D34:I34,0)),"")</f>
        <v/>
      </c>
      <c r="L24" s="159" t="str">
        <f t="array" ref="L24">IFERROR(INDEX(ORARIO_GENERALE!$D$3:$I$3,MATCH("*"&amp;$H$19&amp;"*",ORARIO_GENERALE!D47:I47,0)),"")</f>
        <v/>
      </c>
      <c r="N24" s="163" t="e">
        <f t="shared" si="1"/>
        <v>#REF!</v>
      </c>
      <c r="O24" s="164" t="str">
        <f t="array" ref="O24">IFERROR(INDEX(ORARIO_GENERALE!$K$3:$P$3,MATCH("*"&amp;$N$19&amp;"*",ORARIO_GENERALE!K8:P8,0)),"")</f>
        <v/>
      </c>
      <c r="P24" s="164" t="str">
        <f t="array" ref="P24">IFERROR(INDEX(ORARIO_GENERALE!$K$3:$P$3,MATCH("*"&amp;$N$19&amp;"*",ORARIO_GENERALE!K21:P21,0)),"")</f>
        <v/>
      </c>
      <c r="Q24" s="164" t="str">
        <f t="array" ref="Q24">IFERROR(INDEX(ORARIO_GENERALE!$K$3:$P$3,MATCH("*"&amp;$N$19&amp;"*",ORARIO_GENERALE!K34:P34,0)),"")</f>
        <v>ABBADESSA</v>
      </c>
      <c r="R24" s="164" t="str">
        <f t="array" ref="R24">IFERROR(INDEX(ORARIO_GENERALE!$K$3:$P$3,MATCH("*"&amp;$N$19&amp;"*",#REF!,0)),"")</f>
        <v/>
      </c>
      <c r="S24" s="165" t="str">
        <f t="array" ref="S24">IFERROR(INDEX(ORARIO_GENERALE!$K$3:$P$3,MATCH("*"&amp;$N$19&amp;"*",ORARIO_GENERALE!K60:P60,0)),"")</f>
        <v/>
      </c>
    </row>
    <row r="25" spans="2:19" ht="15.75" customHeight="1" x14ac:dyDescent="0.25">
      <c r="B25" s="157" t="str">
        <f>ORARIO_GENERALE!C9</f>
        <v>13:00-14:00</v>
      </c>
      <c r="C25" s="158" t="str">
        <f t="array" ref="C25">IFERROR(INDEX(ORARIO_GENERALE!$D$3:$I$3,MATCH("*"&amp;$B$19&amp;"*",ORARIO_GENERALE!D9:I9,0)),"")</f>
        <v/>
      </c>
      <c r="D25" s="158" t="str">
        <f t="array" ref="D25">IFERROR(INDEX(ORARIO_GENERALE!$D$3:$I$3,MATCH("*"&amp;$B$19&amp;"*",ORARIO_GENERALE!D22:I22,0)),"")</f>
        <v/>
      </c>
      <c r="E25" s="158" t="str">
        <f t="array" ref="E25">IFERROR(INDEX(ORARIO_GENERALE!$D$3:$I$3,MATCH("*"&amp;$B$19&amp;"*",ORARIO_GENERALE!D35:I35,0)),"")</f>
        <v/>
      </c>
      <c r="F25" s="159" t="str">
        <f t="array" ref="F25">IFERROR(INDEX(ORARIO_GENERALE!$D$3:$I$3,MATCH("*"&amp;$B$19&amp;"*",ORARIO_GENERALE!D48:I48,0)),"")</f>
        <v/>
      </c>
      <c r="H25" s="157" t="str">
        <f>ORARIO_GENERALE!C9</f>
        <v>13:00-14:00</v>
      </c>
      <c r="I25" s="158" t="str">
        <f t="array" ref="I25">IFERROR(INDEX(ORARIO_GENERALE!$D$3:$I$3,MATCH("*"&amp;$H$19&amp;"*",ORARIO_GENERALE!D9:I9,0)),"")</f>
        <v/>
      </c>
      <c r="J25" s="158" t="str">
        <f t="array" ref="J25">IFERROR(INDEX(ORARIO_GENERALE!$D$3:$I$3,MATCH("*"&amp;$H$19&amp;"*",ORARIO_GENERALE!D22:I22,0)),"")</f>
        <v/>
      </c>
      <c r="K25" s="158" t="str">
        <f t="array" ref="K25">IFERROR(INDEX(ORARIO_GENERALE!$D$3:$I$3,MATCH("*"&amp;$H$19&amp;"*",ORARIO_GENERALE!D35:I35,0)),"")</f>
        <v/>
      </c>
      <c r="L25" s="159" t="str">
        <f t="array" ref="L25">IFERROR(INDEX(ORARIO_GENERALE!$D$3:$I$3,MATCH("*"&amp;$H$19&amp;"*",ORARIO_GENERALE!D48:I48,0)),"")</f>
        <v/>
      </c>
      <c r="N25" s="163" t="e">
        <f t="shared" si="1"/>
        <v>#REF!</v>
      </c>
      <c r="O25" s="164" t="str">
        <f t="array" ref="O25">IFERROR(INDEX(ORARIO_GENERALE!$K$3:$P$3,MATCH("*"&amp;$N$19&amp;"*",ORARIO_GENERALE!K9:P9,0)),"")</f>
        <v/>
      </c>
      <c r="P25" s="164" t="str">
        <f t="array" ref="P25">IFERROR(INDEX(ORARIO_GENERALE!$K$3:$P$3,MATCH("*"&amp;$N$19&amp;"*",ORARIO_GENERALE!K22:P22,0)),"")</f>
        <v/>
      </c>
      <c r="Q25" s="164" t="str">
        <f t="array" ref="Q25">IFERROR(INDEX(ORARIO_GENERALE!$K$3:$P$3,MATCH("*"&amp;$N$19&amp;"*",ORARIO_GENERALE!K35:P35,0)),"")</f>
        <v/>
      </c>
      <c r="R25" s="164" t="str">
        <f t="array" ref="R25">IFERROR(INDEX(ORARIO_GENERALE!$K$3:$P$3,MATCH("*"&amp;$N$19&amp;"*",ORARIO_GENERALE!K44:P44,0)),"")</f>
        <v>ABBADESSA</v>
      </c>
      <c r="S25" s="165" t="str">
        <f t="array" ref="S25">IFERROR(INDEX(ORARIO_GENERALE!$K$3:$P$3,MATCH("*"&amp;$N$19&amp;"*",ORARIO_GENERALE!K61:P61,0)),"")</f>
        <v/>
      </c>
    </row>
    <row r="26" spans="2:19" ht="15.75" customHeight="1" x14ac:dyDescent="0.25">
      <c r="B26" s="157" t="str">
        <f>ORARIO_GENERALE!C10</f>
        <v>14:00-15:00</v>
      </c>
      <c r="C26" s="158" t="str">
        <f t="array" ref="C26">IFERROR(INDEX(ORARIO_GENERALE!$D$3:$I$3,MATCH("*"&amp;$B$19&amp;"*",ORARIO_GENERALE!D10:I10,0)),"")</f>
        <v/>
      </c>
      <c r="D26" s="158" t="str">
        <f t="array" ref="D26">IFERROR(INDEX(ORARIO_GENERALE!$D$3:$I$3,MATCH("*"&amp;$B$19&amp;"*",ORARIO_GENERALE!D23:I23,0)),"")</f>
        <v/>
      </c>
      <c r="E26" s="158" t="str">
        <f t="array" ref="E26">IFERROR(INDEX(ORARIO_GENERALE!$D$3:$I$3,MATCH("*"&amp;$B$19&amp;"*",ORARIO_GENERALE!D36:I36,0)),"")</f>
        <v/>
      </c>
      <c r="F26" s="159" t="str">
        <f t="array" ref="F26">IFERROR(INDEX(ORARIO_GENERALE!$D$3:$I$3,MATCH("*"&amp;$B$19&amp;"*",ORARIO_GENERALE!D49:I49,0)),"")</f>
        <v/>
      </c>
      <c r="H26" s="157" t="str">
        <f>ORARIO_GENERALE!C10</f>
        <v>14:00-15:00</v>
      </c>
      <c r="I26" s="158" t="str">
        <f t="array" ref="I26">IFERROR(INDEX(ORARIO_GENERALE!$D$3:$I$3,MATCH("*"&amp;$H$19&amp;"*",ORARIO_GENERALE!D10:I10,0)),"")</f>
        <v>CELI</v>
      </c>
      <c r="J26" s="158" t="str">
        <f t="array" ref="J26">IFERROR(INDEX(ORARIO_GENERALE!$D$3:$I$3,MATCH("*"&amp;$H$19&amp;"*",ORARIO_GENERALE!D23:I23,0)),"")</f>
        <v>CELI</v>
      </c>
      <c r="K26" s="158" t="str">
        <f t="array" ref="K26">IFERROR(INDEX(ORARIO_GENERALE!$D$3:$I$3,MATCH("*"&amp;$H$19&amp;"*",ORARIO_GENERALE!D36:I36,0)),"")</f>
        <v>ROCCO</v>
      </c>
      <c r="L26" s="159" t="str">
        <f t="array" ref="L26">IFERROR(INDEX(ORARIO_GENERALE!$D$3:$I$3,MATCH("*"&amp;$H$19&amp;"*",ORARIO_GENERALE!D49:I49,0)),"")</f>
        <v>IGNACCOLO</v>
      </c>
      <c r="N26" s="163" t="e">
        <f t="shared" si="1"/>
        <v>#REF!</v>
      </c>
      <c r="O26" s="164" t="str">
        <f t="array" ref="O26">IFERROR(INDEX(ORARIO_GENERALE!$K$3:$P$3,MATCH("*"&amp;$N$19&amp;"*",ORARIO_GENERALE!K10:P10,0)),"")</f>
        <v/>
      </c>
      <c r="P26" s="164" t="str">
        <f t="array" ref="P26">IFERROR(INDEX(ORARIO_GENERALE!$K$3:$P$3,MATCH("*"&amp;$N$19&amp;"*",ORARIO_GENERALE!K23:P23,0)),"")</f>
        <v/>
      </c>
      <c r="Q26" s="164" t="str">
        <f t="array" ref="Q26">IFERROR(INDEX(ORARIO_GENERALE!$K$3:$P$3,MATCH("*"&amp;$N$19&amp;"*",ORARIO_GENERALE!K36:P36,0)),"")</f>
        <v/>
      </c>
      <c r="R26" s="164" t="str">
        <f t="array" ref="R26">IFERROR(INDEX(ORARIO_GENERALE!$K$3:$P$3,MATCH("*"&amp;$N$19&amp;"*",ORARIO_GENERALE!K45:P45,0)),"")</f>
        <v>FERRANTE</v>
      </c>
      <c r="S26" s="165" t="str">
        <f t="array" ref="S26">IFERROR(INDEX(ORARIO_GENERALE!$K$3:$P$3,MATCH("*"&amp;$N$19&amp;"*",ORARIO_GENERALE!K64:P64,0)),"")</f>
        <v/>
      </c>
    </row>
    <row r="27" spans="2:19" ht="15.75" customHeight="1" x14ac:dyDescent="0.25">
      <c r="B27" s="157" t="str">
        <f>ORARIO_GENERALE!C11</f>
        <v>15:00-16:00</v>
      </c>
      <c r="C27" s="158" t="str">
        <f t="array" ref="C27">IFERROR(INDEX(ORARIO_GENERALE!$D$3:$I$3,MATCH("*"&amp;$B$19&amp;"*",ORARIO_GENERALE!D11:I11,0)),"")</f>
        <v/>
      </c>
      <c r="D27" s="158" t="str">
        <f t="array" ref="D27">IFERROR(INDEX(ORARIO_GENERALE!$D$3:$I$3,MATCH("*"&amp;$B$19&amp;"*",ORARIO_GENERALE!D24:I24,0)),"")</f>
        <v/>
      </c>
      <c r="E27" s="158" t="str">
        <f t="array" ref="E27">IFERROR(INDEX(ORARIO_GENERALE!$D$3:$I$3,MATCH("*"&amp;$B$19&amp;"*",ORARIO_GENERALE!D37:I37,0)),"")</f>
        <v/>
      </c>
      <c r="F27" s="159" t="str">
        <f t="array" ref="F27">IFERROR(INDEX(ORARIO_GENERALE!$D$3:$I$3,MATCH("*"&amp;$B$19&amp;"*",ORARIO_GENERALE!D50:I50,0)),"")</f>
        <v/>
      </c>
      <c r="H27" s="157" t="str">
        <f>ORARIO_GENERALE!C11</f>
        <v>15:00-16:00</v>
      </c>
      <c r="I27" s="158" t="str">
        <f t="array" ref="I27">IFERROR(INDEX(ORARIO_GENERALE!$D$3:$I$3,MATCH("*"&amp;$H$19&amp;"*",ORARIO_GENERALE!D11:I11,0)),"")</f>
        <v>VALFRE'</v>
      </c>
      <c r="J27" s="158" t="str">
        <f t="array" ref="J27">IFERROR(INDEX(ORARIO_GENERALE!$D$3:$I$3,MATCH("*"&amp;$H$19&amp;"*",ORARIO_GENERALE!D24:I24,0)),"")</f>
        <v>AQUILA</v>
      </c>
      <c r="K27" s="158" t="str">
        <f t="array" ref="K27">IFERROR(INDEX(ORARIO_GENERALE!$D$3:$I$3,MATCH("*"&amp;$H$19&amp;"*",ORARIO_GENERALE!D37:I37,0)),"")</f>
        <v>ROCCO</v>
      </c>
      <c r="L27" s="159" t="str">
        <f t="array" ref="L27">IFERROR(INDEX(ORARIO_GENERALE!$D$3:$I$3,MATCH("*"&amp;$H$19&amp;"*",ORARIO_GENERALE!D50:I50,0)),"")</f>
        <v>IGNACCOLO</v>
      </c>
      <c r="N27" s="163" t="e">
        <f t="shared" si="1"/>
        <v>#REF!</v>
      </c>
      <c r="O27" s="164" t="str">
        <f t="array" ref="O27">IFERROR(INDEX(ORARIO_GENERALE!$K$3:$P$3,MATCH("*"&amp;$N$19&amp;"*",ORARIO_GENERALE!K11:P11,0)),"")</f>
        <v/>
      </c>
      <c r="P27" s="164" t="str">
        <f t="array" ref="P27">IFERROR(INDEX(ORARIO_GENERALE!$K$3:$P$3,MATCH("*"&amp;$N$19&amp;"*",ORARIO_GENERALE!K24:P24,0)),"")</f>
        <v/>
      </c>
      <c r="Q27" s="164" t="str">
        <f t="array" ref="Q27">IFERROR(INDEX(ORARIO_GENERALE!$K$3:$P$3,MATCH("*"&amp;$N$19&amp;"*",ORARIO_GENERALE!K37:P37,0)),"")</f>
        <v/>
      </c>
      <c r="R27" s="164" t="str">
        <f t="array" ref="R27">IFERROR(INDEX(ORARIO_GENERALE!$K$3:$P$3,MATCH("*"&amp;$N$19&amp;"*",ORARIO_GENERALE!K46:P46,0)),"")</f>
        <v>FERRANTE</v>
      </c>
      <c r="S27" s="165" t="str">
        <f t="array" ref="S27">IFERROR(INDEX(ORARIO_GENERALE!$K$3:$P$3,MATCH("*"&amp;$N$19&amp;"*",ORARIO_GENERALE!K65:P65,0)),"")</f>
        <v/>
      </c>
    </row>
    <row r="28" spans="2:19" ht="15.75" customHeight="1" x14ac:dyDescent="0.25">
      <c r="B28" s="157" t="str">
        <f>ORARIO_GENERALE!C12</f>
        <v>16:00-17:00</v>
      </c>
      <c r="C28" s="158" t="str">
        <f t="array" ref="C28">IFERROR(INDEX(ORARIO_GENERALE!$D$3:$I$3,MATCH("*"&amp;$B$19&amp;"*",ORARIO_GENERALE!D12:I12,0)),"")</f>
        <v/>
      </c>
      <c r="D28" s="158" t="str">
        <f t="array" ref="D28">IFERROR(INDEX(ORARIO_GENERALE!$D$3:$I$3,MATCH("*"&amp;$B$19&amp;"*",ORARIO_GENERALE!D25:I25,0)),"")</f>
        <v/>
      </c>
      <c r="E28" s="158" t="str">
        <f t="array" ref="E28">IFERROR(INDEX(ORARIO_GENERALE!$D$3:$I$3,MATCH("*"&amp;$B$19&amp;"*",ORARIO_GENERALE!D38:I38,0)),"")</f>
        <v/>
      </c>
      <c r="F28" s="159" t="str">
        <f t="array" ref="F28">IFERROR(INDEX(ORARIO_GENERALE!$D$3:$I$3,MATCH("*"&amp;$B$19&amp;"*",ORARIO_GENERALE!D51:I51,0)),"")</f>
        <v/>
      </c>
      <c r="H28" s="157" t="str">
        <f>ORARIO_GENERALE!C12</f>
        <v>16:00-17:00</v>
      </c>
      <c r="I28" s="158" t="str">
        <f t="array" ref="I28">IFERROR(INDEX(ORARIO_GENERALE!$D$3:$I$3,MATCH("*"&amp;$H$19&amp;"*",ORARIO_GENERALE!D12:I12,0)),"")</f>
        <v>VALFRE'</v>
      </c>
      <c r="J28" s="158" t="str">
        <f t="array" ref="J28">IFERROR(INDEX(ORARIO_GENERALE!$D$3:$I$3,MATCH("*"&amp;$H$19&amp;"*",ORARIO_GENERALE!D25:I25,0)),"")</f>
        <v>ROCCO</v>
      </c>
      <c r="K28" s="158" t="str">
        <f t="array" ref="K28">IFERROR(INDEX(ORARIO_GENERALE!$D$3:$I$3,MATCH("*"&amp;$H$19&amp;"*",ORARIO_GENERALE!D38:I38,0)),"")</f>
        <v>AQUILA</v>
      </c>
      <c r="L28" s="159" t="str">
        <f t="array" ref="L28">IFERROR(INDEX(ORARIO_GENERALE!$D$3:$I$3,MATCH("*"&amp;$H$19&amp;"*",ORARIO_GENERALE!D51:I51,0)),"")</f>
        <v>VALFRE'</v>
      </c>
      <c r="N28" s="163" t="e">
        <f t="shared" si="1"/>
        <v>#REF!</v>
      </c>
      <c r="O28" s="164" t="str">
        <f t="array" ref="O28">IFERROR(INDEX(ORARIO_GENERALE!$K$3:$P$3,MATCH("*"&amp;$N$19&amp;"*",ORARIO_GENERALE!K12:P12,0)),"")</f>
        <v/>
      </c>
      <c r="P28" s="164" t="str">
        <f t="array" ref="P28">IFERROR(INDEX(ORARIO_GENERALE!$K$3:$P$3,MATCH("*"&amp;$N$19&amp;"*",ORARIO_GENERALE!K25:P25,0)),"")</f>
        <v/>
      </c>
      <c r="Q28" s="164" t="str">
        <f t="array" ref="Q28">IFERROR(INDEX(ORARIO_GENERALE!$K$3:$P$3,MATCH("*"&amp;$N$19&amp;"*",ORARIO_GENERALE!K38:P38,0)),"")</f>
        <v/>
      </c>
      <c r="R28" s="164" t="str">
        <f t="array" ref="R28">IFERROR(INDEX(ORARIO_GENERALE!$K$3:$P$3,MATCH("*"&amp;$N$19&amp;"*",ORARIO_GENERALE!K47:P47,0)),"")</f>
        <v/>
      </c>
      <c r="S28" s="165" t="str">
        <f t="array" ref="S28">IFERROR(INDEX(ORARIO_GENERALE!$K$3:$P$3,MATCH("*"&amp;$N$19&amp;"*",ORARIO_GENERALE!K66:P66,0)),"")</f>
        <v/>
      </c>
    </row>
    <row r="29" spans="2:19" ht="15.75" customHeight="1" x14ac:dyDescent="0.25">
      <c r="B29" s="157" t="str">
        <f>ORARIO_GENERALE!C13</f>
        <v>17:00-18-00</v>
      </c>
      <c r="C29" s="158" t="str">
        <f t="array" ref="C29">IFERROR(INDEX(ORARIO_GENERALE!$D$3:$I$3,MATCH("*"&amp;$B$19&amp;"*",ORARIO_GENERALE!D13:I13,0)),"")</f>
        <v>CELI</v>
      </c>
      <c r="D29" s="158" t="str">
        <f t="array" ref="D29">IFERROR(INDEX(ORARIO_GENERALE!$D$3:$I$3,MATCH("*"&amp;$B$19&amp;"*",ORARIO_GENERALE!D26:I26,0)),"")</f>
        <v>ROCCO</v>
      </c>
      <c r="E29" s="158" t="str">
        <f t="array" ref="E29">IFERROR(INDEX(ORARIO_GENERALE!$D$3:$I$3,MATCH("*"&amp;$B$19&amp;"*",ORARIO_GENERALE!E39:I39,0)),"")</f>
        <v/>
      </c>
      <c r="F29" s="159" t="str">
        <f t="array" ref="F29">IFERROR(INDEX(ORARIO_GENERALE!$D$3:$I$3,MATCH("*"&amp;$B$19&amp;"*",ORARIO_GENERALE!D52:I52,0)),"")</f>
        <v/>
      </c>
      <c r="H29" s="157" t="str">
        <f>ORARIO_GENERALE!C13</f>
        <v>17:00-18-00</v>
      </c>
      <c r="I29" s="158" t="str">
        <f t="array" ref="I29">IFERROR(INDEX(ORARIO_GENERALE!$D$3:$I$3,MATCH("*"&amp;$H$19&amp;"*",ORARIO_GENERALE!D13:I13,0)),"")</f>
        <v/>
      </c>
      <c r="J29" s="158" t="str">
        <f t="array" ref="J29">IFERROR(INDEX(ORARIO_GENERALE!$D$3:$I$3,MATCH("*"&amp;$H$19&amp;"*",ORARIO_GENERALE!D26:I26,0)),"")</f>
        <v/>
      </c>
      <c r="K29" s="158" t="str">
        <f t="array" ref="K29">IFERROR(INDEX(ORARIO_GENERALE!$D$3:$I$3,MATCH("*"&amp;$H$19&amp;"*",ORARIO_GENERALE!E39:I39,0)),"")</f>
        <v/>
      </c>
      <c r="L29" s="159" t="str">
        <f t="array" ref="L29">IFERROR(INDEX(ORARIO_GENERALE!$D$3:$I$3,MATCH("*"&amp;$H$19&amp;"*",ORARIO_GENERALE!D52:I52,0)),"")</f>
        <v>VALFRE'</v>
      </c>
      <c r="N29" s="163" t="e">
        <f t="shared" si="1"/>
        <v>#REF!</v>
      </c>
      <c r="O29" s="164" t="str">
        <f t="array" ref="O29">IFERROR(INDEX(ORARIO_GENERALE!$K$3:$P$3,MATCH("*"&amp;$N$19&amp;"*",ORARIO_GENERALE!K13:P13,0)),"")</f>
        <v/>
      </c>
      <c r="P29" s="164" t="str">
        <f t="array" ref="P29">IFERROR(INDEX(ORARIO_GENERALE!$K$3:$P$3,MATCH("*"&amp;$N$19&amp;"*",ORARIO_GENERALE!K26:P26,0)),"")</f>
        <v/>
      </c>
      <c r="Q29" s="164" t="str">
        <f t="array" ref="Q29">IFERROR(INDEX(ORARIO_GENERALE!$K$3:$P$3,MATCH("*"&amp;$N$19&amp;"*",ORARIO_GENERALE!K39:P39,0)),"")</f>
        <v/>
      </c>
      <c r="R29" s="164" t="str">
        <f t="array" ref="R29">IFERROR(INDEX(ORARIO_GENERALE!$K$3:$P$3,MATCH("*"&amp;$N$19&amp;"*",ORARIO_GENERALE!L48:P48,0)),"")</f>
        <v/>
      </c>
      <c r="S29" s="165" t="str">
        <f t="array" ref="S29">IFERROR(INDEX(ORARIO_GENERALE!$K$3:$P$3,MATCH("*"&amp;$N$19&amp;"*",ORARIO_GENERALE!K67:P67,0)),"")</f>
        <v/>
      </c>
    </row>
    <row r="30" spans="2:19" ht="15.75" customHeight="1" x14ac:dyDescent="0.25">
      <c r="B30" s="157" t="str">
        <f>ORARIO_GENERALE!C14</f>
        <v>18:00-19:00</v>
      </c>
      <c r="C30" s="158" t="str">
        <f t="array" ref="C30">IFERROR(INDEX(ORARIO_GENERALE!$D$3:$I$3,MATCH("*"&amp;$B$19&amp;"*",ORARIO_GENERALE!D14:I14,0)),"")</f>
        <v>CELI</v>
      </c>
      <c r="D30" s="158" t="str">
        <f t="array" ref="D30">IFERROR(INDEX(ORARIO_GENERALE!$D$3:$I$3,MATCH("*"&amp;$B$19&amp;"*",ORARIO_GENERALE!D27:I27,0)),"")</f>
        <v>ROCCO</v>
      </c>
      <c r="E30" s="158" t="str">
        <f t="array" ref="E30">IFERROR(INDEX(ORARIO_GENERALE!$D$3:$I$3,MATCH("*"&amp;$B$19&amp;"*",ORARIO_GENERALE!D40:I40,0)),"")</f>
        <v>AQUILA</v>
      </c>
      <c r="F30" s="159" t="str">
        <f t="array" ref="F30">IFERROR(INDEX(ORARIO_GENERALE!$D$3:$I$3,MATCH("*"&amp;$B$19&amp;"*",ORARIO_GENERALE!D53:I53,0)),"")</f>
        <v>IGNACCOLO</v>
      </c>
      <c r="H30" s="157" t="str">
        <f>ORARIO_GENERALE!C14</f>
        <v>18:00-19:00</v>
      </c>
      <c r="I30" s="158" t="str">
        <f t="array" ref="I30">IFERROR(INDEX(ORARIO_GENERALE!$D$3:$I$3,MATCH("*"&amp;$H$19&amp;"*",ORARIO_GENERALE!D14:I14,0)),"")</f>
        <v/>
      </c>
      <c r="J30" s="158" t="str">
        <f t="array" ref="J30">IFERROR(INDEX(ORARIO_GENERALE!$D$3:$I$3,MATCH("*"&amp;$H$19&amp;"*",ORARIO_GENERALE!D27:I27,0)),"")</f>
        <v/>
      </c>
      <c r="K30" s="158" t="str">
        <f t="array" ref="K30">IFERROR(INDEX(ORARIO_GENERALE!$D$3:$I$3,MATCH("*"&amp;$H$19&amp;"*",ORARIO_GENERALE!D40:I40,0)),"")</f>
        <v/>
      </c>
      <c r="L30" s="159" t="str">
        <f t="array" ref="L30">IFERROR(INDEX(ORARIO_GENERALE!$D$3:$I$3,MATCH("*"&amp;$H$19&amp;"*",ORARIO_GENERALE!D53:I53,0)),"")</f>
        <v/>
      </c>
      <c r="N30" s="163" t="e">
        <f t="shared" si="1"/>
        <v>#REF!</v>
      </c>
      <c r="O30" s="164" t="str">
        <f t="array" ref="O30">IFERROR(INDEX(ORARIO_GENERALE!$K$3:$P$3,MATCH("*"&amp;$N$19&amp;"*",ORARIO_GENERALE!K14:P14,0)),"")</f>
        <v/>
      </c>
      <c r="P30" s="164" t="str">
        <f t="array" ref="P30">IFERROR(INDEX(ORARIO_GENERALE!$K$3:$P$3,MATCH("*"&amp;$N$19&amp;"*",ORARIO_GENERALE!K27:P27,0)),"")</f>
        <v/>
      </c>
      <c r="Q30" s="164" t="str">
        <f t="array" ref="Q30">IFERROR(INDEX(ORARIO_GENERALE!$K$3:$P$3,MATCH("*"&amp;$N$19&amp;"*",ORARIO_GENERALE!K40:P40,0)),"")</f>
        <v/>
      </c>
      <c r="R30" s="164" t="str">
        <f t="array" ref="R30">IFERROR(INDEX(ORARIO_GENERALE!$K$3:$P$3,MATCH("*"&amp;$N$19&amp;"*",ORARIO_GENERALE!L54:P54,0)),"")</f>
        <v/>
      </c>
      <c r="S30" s="165" t="str">
        <f t="array" ref="S30">IFERROR(INDEX(ORARIO_GENERALE!$K$3:$P$3,MATCH("*"&amp;$N$19&amp;"*",ORARIO_GENERALE!K68:P68,0)),"")</f>
        <v/>
      </c>
    </row>
    <row r="31" spans="2:19" ht="15.75" customHeight="1" x14ac:dyDescent="0.25">
      <c r="B31" s="157" t="str">
        <f>ORARIO_GENERALE!C15</f>
        <v>19:00-20:00</v>
      </c>
      <c r="C31" s="158" t="str">
        <f t="array" ref="C31">IFERROR(INDEX(ORARIO_GENERALE!$D$3:$I$3,MATCH("*"&amp;$B$19&amp;"*",ORARIO_GENERALE!D15:I15,0)),"")</f>
        <v>VALFRE'</v>
      </c>
      <c r="D31" s="158" t="str">
        <f t="array" ref="D31">IFERROR(INDEX(ORARIO_GENERALE!$D$3:$I$3,MATCH("*"&amp;$B$19&amp;"*",ORARIO_GENERALE!D28:I28,0)),"")</f>
        <v>AQUILA</v>
      </c>
      <c r="E31" s="158" t="str">
        <f t="array" ref="E31">IFERROR(INDEX(ORARIO_GENERALE!$D$3:$I$3,MATCH("*"&amp;$B$19&amp;"*",ORARIO_GENERALE!D41:I41,0)),"")</f>
        <v>AQUILA</v>
      </c>
      <c r="F31" s="159" t="str">
        <f t="array" ref="F31">IFERROR(INDEX(ORARIO_GENERALE!$D$3:$I$3,MATCH("*"&amp;$B$19&amp;"*",ORARIO_GENERALE!D54:I54,0)),"")</f>
        <v>VALFRE'</v>
      </c>
      <c r="H31" s="157" t="str">
        <f>ORARIO_GENERALE!C15</f>
        <v>19:00-20:00</v>
      </c>
      <c r="I31" s="158" t="str">
        <f t="array" ref="I31">IFERROR(INDEX(ORARIO_GENERALE!$D$3:$I$3,MATCH("*"&amp;$H$19&amp;"*",ORARIO_GENERALE!D15:I15,0)),"")</f>
        <v/>
      </c>
      <c r="J31" s="158" t="str">
        <f t="array" ref="J31">IFERROR(INDEX(ORARIO_GENERALE!$D$3:$I$3,MATCH("*"&amp;$H$19&amp;"*",ORARIO_GENERALE!D28:I28,0)),"")</f>
        <v/>
      </c>
      <c r="K31" s="158" t="str">
        <f t="array" ref="K31">IFERROR(INDEX(ORARIO_GENERALE!$D$3:$I$3,MATCH("*"&amp;$H$19&amp;"*",ORARIO_GENERALE!D41:I41,0)),"")</f>
        <v/>
      </c>
      <c r="L31" s="159" t="str">
        <f t="array" ref="L31">IFERROR(INDEX(ORARIO_GENERALE!$D$3:$I$3,MATCH("*"&amp;$H$19&amp;"*",ORARIO_GENERALE!D54:I54,0)),"")</f>
        <v/>
      </c>
      <c r="N31" s="163" t="e">
        <f t="shared" si="1"/>
        <v>#REF!</v>
      </c>
      <c r="O31" s="164" t="str">
        <f t="array" ref="O31">IFERROR(INDEX(ORARIO_GENERALE!$K$3:$P$3,MATCH("*"&amp;$N$19&amp;"*",ORARIO_GENERALE!K15:P15,0)),"")</f>
        <v/>
      </c>
      <c r="P31" s="164" t="str">
        <f t="array" ref="P31">IFERROR(INDEX(ORARIO_GENERALE!$K$3:$P$3,MATCH("*"&amp;$N$19&amp;"*",ORARIO_GENERALE!K28:P28,0)),"")</f>
        <v/>
      </c>
      <c r="Q31" s="164" t="str">
        <f t="array" ref="Q31">IFERROR(INDEX(ORARIO_GENERALE!$K$3:$P$3,MATCH("*"&amp;$N$19&amp;"*",ORARIO_GENERALE!K41:P41,0)),"")</f>
        <v/>
      </c>
      <c r="R31" s="164" t="str">
        <f t="array" ref="R31">IFERROR(INDEX(ORARIO_GENERALE!$K$3:$P$3,MATCH("*"&amp;$N$19&amp;"*",#REF!,0)),"")</f>
        <v/>
      </c>
      <c r="S31" s="165" t="str">
        <f t="array" ref="S31">IFERROR(INDEX(ORARIO_GENERALE!$K$3:$P$3,MATCH("*"&amp;$N$19&amp;"*",ORARIO_GENERALE!K69:P69,0)),"")</f>
        <v/>
      </c>
    </row>
    <row r="32" spans="2:19" ht="15.75" customHeight="1" x14ac:dyDescent="0.25">
      <c r="B32" s="174" t="str">
        <f>ORARIO_GENERALE!C16</f>
        <v>20:00-21:00</v>
      </c>
      <c r="C32" s="175" t="str">
        <f t="array" ref="C32">IFERROR(INDEX(ORARIO_GENERALE!$D$3:$I$3,MATCH("*"&amp;$B$19&amp;"*",ORARIO_GENERALE!D16:I16,0)),"")</f>
        <v>IGNACCOLO</v>
      </c>
      <c r="D32" s="175" t="str">
        <f t="array" ref="D32">IFERROR(INDEX(ORARIO_GENERALE!$D$3:$I$3,MATCH("*"&amp;$B$19&amp;"*",ORARIO_GENERALE!D29:I29,0)),"")</f>
        <v>ROCCO</v>
      </c>
      <c r="E32" s="175" t="str">
        <f t="array" ref="E32">IFERROR(INDEX(ORARIO_GENERALE!$D$3:$I$3,MATCH("*"&amp;$B$19&amp;"*",ORARIO_GENERALE!D42:I42,0)),"")</f>
        <v>VALFRE'</v>
      </c>
      <c r="F32" s="177" t="str">
        <f t="array" ref="F32">IFERROR(INDEX(ORARIO_GENERALE!$D$3:$I$3,MATCH("*"&amp;$B$19&amp;"*",#REF!,0)),"")</f>
        <v/>
      </c>
      <c r="H32" s="174" t="str">
        <f>ORARIO_GENERALE!C16</f>
        <v>20:00-21:00</v>
      </c>
      <c r="I32" s="175" t="str">
        <f t="array" ref="I32">IFERROR(INDEX(ORARIO_GENERALE!$D$3:$I$3,MATCH("*"&amp;$H$19&amp;"*",ORARIO_GENERALE!D16:I16,0)),"")</f>
        <v/>
      </c>
      <c r="J32" s="175" t="str">
        <f t="array" ref="J32">IFERROR(INDEX(ORARIO_GENERALE!$D$3:$I$3,MATCH("*"&amp;$H$19&amp;"*",ORARIO_GENERALE!D29:I29,0)),"")</f>
        <v/>
      </c>
      <c r="K32" s="175" t="str">
        <f t="array" ref="K32">IFERROR(INDEX(ORARIO_GENERALE!$D$3:$I$3,MATCH("*"&amp;$H$19&amp;"*",ORARIO_GENERALE!D42:I42,0)),"")</f>
        <v/>
      </c>
      <c r="L32" s="177" t="str">
        <f t="array" ref="L32">IFERROR(INDEX(ORARIO_GENERALE!$D$3:$I$3,MATCH("*"&amp;$H$19&amp;"*",#REF!,0)),"")</f>
        <v/>
      </c>
      <c r="N32" s="180" t="e">
        <f t="shared" si="1"/>
        <v>#REF!</v>
      </c>
      <c r="O32" s="181" t="str">
        <f t="array" ref="O32">IFERROR(INDEX(ORARIO_GENERALE!$K$3:$P$3,MATCH("*"&amp;$N$19&amp;"*",ORARIO_GENERALE!K16:P16,0)),"")</f>
        <v/>
      </c>
      <c r="P32" s="181" t="str">
        <f t="array" ref="P32">IFERROR(INDEX(ORARIO_GENERALE!$K$3:$P$3,MATCH("*"&amp;$N$19&amp;"*",ORARIO_GENERALE!K29:P29,0)),"")</f>
        <v/>
      </c>
      <c r="Q32" s="181" t="str">
        <f t="array" ref="Q32">IFERROR(INDEX(ORARIO_GENERALE!$K$3:$P$3,MATCH("*"&amp;$N$19&amp;"*",ORARIO_GENERALE!K42:P42,0)),"")</f>
        <v/>
      </c>
      <c r="R32" s="181" t="str">
        <f t="array" ref="R32">IFERROR(INDEX(ORARIO_GENERALE!$K$3:$P$3,MATCH("*"&amp;$N$19&amp;"*",ORARIO_GENERALE!K56:P56,0)),"")</f>
        <v/>
      </c>
      <c r="S32" s="182" t="str">
        <f t="array" ref="S32">IFERROR(INDEX(ORARIO_GENERALE!$K$3:$P$3,MATCH("*"&amp;$N$19&amp;"*",ORARIO_GENERALE!K70:P70,0)),"")</f>
        <v/>
      </c>
    </row>
    <row r="33" spans="2:21" ht="15.75" customHeight="1" x14ac:dyDescent="0.25"/>
    <row r="34" spans="2:21" ht="15.75" customHeight="1" x14ac:dyDescent="0.25"/>
    <row r="35" spans="2:21" ht="15.75" customHeight="1" x14ac:dyDescent="0.25">
      <c r="B35" s="147" t="s">
        <v>40</v>
      </c>
      <c r="C35" s="148"/>
      <c r="D35" s="148"/>
      <c r="E35" s="148"/>
      <c r="F35" s="148"/>
      <c r="G35" s="149"/>
      <c r="I35" s="147" t="s">
        <v>42</v>
      </c>
      <c r="J35" s="148"/>
      <c r="K35" s="148"/>
      <c r="L35" s="148"/>
      <c r="M35" s="148"/>
      <c r="N35" s="149"/>
      <c r="P35" s="147" t="s">
        <v>52</v>
      </c>
      <c r="Q35" s="148"/>
      <c r="R35" s="148"/>
      <c r="S35" s="148"/>
      <c r="T35" s="148"/>
      <c r="U35" s="149"/>
    </row>
    <row r="36" spans="2:21" ht="15.75" customHeight="1" x14ac:dyDescent="0.25">
      <c r="B36" s="155"/>
      <c r="C36" s="14" t="s">
        <v>23</v>
      </c>
      <c r="D36" s="14" t="s">
        <v>27</v>
      </c>
      <c r="E36" s="14" t="s">
        <v>28</v>
      </c>
      <c r="F36" s="14" t="s">
        <v>29</v>
      </c>
      <c r="G36" s="156" t="s">
        <v>30</v>
      </c>
      <c r="I36" s="155"/>
      <c r="J36" s="14" t="s">
        <v>23</v>
      </c>
      <c r="K36" s="14" t="s">
        <v>27</v>
      </c>
      <c r="L36" s="14" t="s">
        <v>28</v>
      </c>
      <c r="M36" s="14" t="s">
        <v>29</v>
      </c>
      <c r="N36" s="156" t="s">
        <v>30</v>
      </c>
      <c r="P36" s="155"/>
      <c r="Q36" s="14" t="s">
        <v>23</v>
      </c>
      <c r="R36" s="14" t="s">
        <v>27</v>
      </c>
      <c r="S36" s="14" t="s">
        <v>28</v>
      </c>
      <c r="T36" s="14" t="s">
        <v>29</v>
      </c>
      <c r="U36" s="156" t="s">
        <v>30</v>
      </c>
    </row>
    <row r="37" spans="2:21" ht="15.75" customHeight="1" x14ac:dyDescent="0.25">
      <c r="B37" s="163" t="e">
        <f t="shared" ref="B37:B48" si="2">#REF!</f>
        <v>#REF!</v>
      </c>
      <c r="C37" s="164" t="str">
        <f t="array" ref="C37">IFERROR(INDEX(ORARIO_GENERALE!$K$3:$P$3,MATCH("*"&amp;$B$35&amp;"*",ORARIO_GENERALE!L5:P5,0)),"")</f>
        <v/>
      </c>
      <c r="D37" s="164" t="str">
        <f t="array" ref="D37">IFERROR(INDEX(ORARIO_GENERALE!$K$3:$P$3,MATCH("*"&amp;$B$35&amp;"*",ORARIO_GENERALE!L18:P18,0)),"")</f>
        <v/>
      </c>
      <c r="E37" s="164" t="str">
        <f t="array" ref="E37">IFERROR(INDEX(ORARIO_GENERALE!$K$3:$P$3,MATCH("*"&amp;$B$35&amp;"*",ORARIO_GENERALE!K31:P31,0)),"")</f>
        <v/>
      </c>
      <c r="F37" s="164" t="str">
        <f t="array" ref="F37">IFERROR(INDEX(ORARIO_GENERALE!$K$3:$P$3,MATCH("*"&amp;$B$35&amp;"*",#REF!,0)),"")</f>
        <v/>
      </c>
      <c r="G37" s="165" t="str">
        <f t="array" ref="G37">IFERROR(INDEX(ORARIO_GENERALE!$K$3:$P$3,MATCH("*"&amp;$B$35&amp;"*",ORARIO_GENERALE!K57:P57,0)),"")</f>
        <v>FREYRIE</v>
      </c>
      <c r="I37" s="163" t="e">
        <f t="shared" ref="I37:I48" si="3">#REF!</f>
        <v>#REF!</v>
      </c>
      <c r="J37" s="164" t="str">
        <f t="array" ref="J37">IFERROR(INDEX(ORARIO_GENERALE!$K$3:$P$3,MATCH("*"&amp;$I$35&amp;"*",ORARIO_GENERALE!L5:P5,0)),"")</f>
        <v/>
      </c>
      <c r="K37" s="164" t="str">
        <f t="array" ref="K37">IFERROR(INDEX(ORARIO_GENERALE!$K$3:$P$3,MATCH("*"&amp;$I$35&amp;"*",ORARIO_GENERALE!L18:P18,0)),"")</f>
        <v>ABBADESSA</v>
      </c>
      <c r="L37" s="164" t="str">
        <f t="array" ref="L37">IFERROR(INDEX(ORARIO_GENERALE!$K$3:$P$3,MATCH("*"&amp;$I$35&amp;"*",ORARIO_GENERALE!K31:P31,0)),"")</f>
        <v/>
      </c>
      <c r="M37" s="164" t="str">
        <f t="array" ref="M37">IFERROR(INDEX(ORARIO_GENERALE!$K$3:$P$3,MATCH("*"&amp;$I$35&amp;"*",#REF!,0)),"")</f>
        <v/>
      </c>
      <c r="N37" s="165" t="str">
        <f t="array" ref="N37">IFERROR(INDEX(ORARIO_GENERALE!$K$3:$P$3,MATCH("*"&amp;$I$35&amp;"*",ORARIO_GENERALE!K57:P57,0)),"")</f>
        <v/>
      </c>
      <c r="P37" s="163" t="e">
        <f t="shared" ref="P37:P48" si="4">#REF!</f>
        <v>#REF!</v>
      </c>
      <c r="Q37" s="164" t="str">
        <f t="array" ref="Q37">IFERROR(INDEX(ORARIO_GENERALE!$K$3:$P$3,MATCH("*"&amp;$P$35&amp;"*",ORARIO_GENERALE!L5:P5,0)),"")</f>
        <v/>
      </c>
      <c r="R37" s="164" t="str">
        <f t="array" ref="R37">IFERROR(INDEX(ORARIO_GENERALE!$K$3:$P$3,MATCH("*"&amp;$P$35&amp;"*",ORARIO_GENERALE!L18:P18,0)),"")</f>
        <v/>
      </c>
      <c r="S37" s="164" t="str">
        <f t="array" ref="S37">IFERROR(INDEX(ORARIO_GENERALE!$K$3:$P$3,MATCH("*"&amp;$P$35&amp;"*",ORARIO_GENERALE!K31:P31,0)),"")</f>
        <v/>
      </c>
      <c r="T37" s="164" t="str">
        <f t="array" ref="T37">IFERROR(INDEX(ORARIO_GENERALE!$K$3:$P$3,MATCH("*"&amp;$P$35&amp;"*",#REF!,0)),"")</f>
        <v/>
      </c>
      <c r="U37" s="165" t="str">
        <f t="array" ref="U37">IFERROR(INDEX(ORARIO_GENERALE!$K$3:$P$3,MATCH("*"&amp;$P$35&amp;"*",ORARIO_GENERALE!K57:P57,0)),"")</f>
        <v/>
      </c>
    </row>
    <row r="38" spans="2:21" ht="15.75" customHeight="1" x14ac:dyDescent="0.25">
      <c r="B38" s="163" t="e">
        <f t="shared" si="2"/>
        <v>#REF!</v>
      </c>
      <c r="C38" s="164" t="str">
        <f t="array" ref="C38">IFERROR(INDEX(ORARIO_GENERALE!$K$3:$P$3,MATCH("*"&amp;$B$35&amp;"*",ORARIO_GENERALE!K6:P6,0)),"")</f>
        <v>ABBADESSA</v>
      </c>
      <c r="D38" s="164" t="str">
        <f t="array" ref="D38">IFERROR(INDEX(ORARIO_GENERALE!$K$3:$P$3,MATCH("*"&amp;$B$35&amp;"*",ORARIO_GENERALE!L19:P19,0)),"")</f>
        <v/>
      </c>
      <c r="E38" s="164" t="str">
        <f t="array" ref="E38">IFERROR(INDEX(ORARIO_GENERALE!$K$3:$P$3,MATCH("*"&amp;$B$35&amp;"*",ORARIO_GENERALE!K32:P32,0)),"")</f>
        <v/>
      </c>
      <c r="F38" s="164" t="str">
        <f t="array" ref="F38">IFERROR(INDEX(ORARIO_GENERALE!$K$3:$P$3,MATCH("*"&amp;$B$35&amp;"*",#REF!,0)),"")</f>
        <v/>
      </c>
      <c r="G38" s="165" t="str">
        <f t="array" ref="G38">IFERROR(INDEX(ORARIO_GENERALE!$K$3:$P$3,MATCH("*"&amp;$B$35&amp;"*",ORARIO_GENERALE!K58:P58,0)),"")</f>
        <v>FREYRIE</v>
      </c>
      <c r="I38" s="163" t="e">
        <f t="shared" si="3"/>
        <v>#REF!</v>
      </c>
      <c r="J38" s="164" t="str">
        <f t="array" ref="J38">IFERROR(INDEX(ORARIO_GENERALE!$K$3:$P$3,MATCH("*"&amp;$I$35&amp;"*",ORARIO_GENERALE!K6:P6,0)),"")</f>
        <v>RANGHETTI</v>
      </c>
      <c r="K38" s="164" t="str">
        <f t="array" ref="K38">IFERROR(INDEX(ORARIO_GENERALE!$K$3:$P$3,MATCH("*"&amp;$I$35&amp;"*",ORARIO_GENERALE!L19:P19,0)),"")</f>
        <v>ABBADESSA</v>
      </c>
      <c r="L38" s="164" t="str">
        <f t="array" ref="L38">IFERROR(INDEX(ORARIO_GENERALE!$K$3:$P$3,MATCH("*"&amp;$I$35&amp;"*",ORARIO_GENERALE!K32:P32,0)),"")</f>
        <v/>
      </c>
      <c r="M38" s="164" t="str">
        <f t="array" ref="M38">IFERROR(INDEX(ORARIO_GENERALE!$K$3:$P$3,MATCH("*"&amp;$I$35&amp;"*",#REF!,0)),"")</f>
        <v/>
      </c>
      <c r="N38" s="165" t="str">
        <f t="array" ref="N38">IFERROR(INDEX(ORARIO_GENERALE!$K$3:$P$3,MATCH("*"&amp;$I$35&amp;"*",ORARIO_GENERALE!K58:P58,0)),"")</f>
        <v/>
      </c>
      <c r="P38" s="163" t="e">
        <f t="shared" si="4"/>
        <v>#REF!</v>
      </c>
      <c r="Q38" s="164" t="str">
        <f t="array" ref="Q38">IFERROR(INDEX(ORARIO_GENERALE!$K$3:$P$3,MATCH("*"&amp;$P$35&amp;"*",ORARIO_GENERALE!K6:P6,0)),"")</f>
        <v/>
      </c>
      <c r="R38" s="164" t="str">
        <f t="array" ref="R38">IFERROR(INDEX(ORARIO_GENERALE!$K$3:$P$3,MATCH("*"&amp;$P$35&amp;"*",ORARIO_GENERALE!L19:P19,0)),"")</f>
        <v/>
      </c>
      <c r="S38" s="164" t="str">
        <f t="array" ref="S38">IFERROR(INDEX(ORARIO_GENERALE!$K$3:$P$3,MATCH("*"&amp;$P$35&amp;"*",ORARIO_GENERALE!K32:P32,0)),"")</f>
        <v/>
      </c>
      <c r="T38" s="164" t="str">
        <f t="array" ref="T38">IFERROR(INDEX(ORARIO_GENERALE!$K$3:$P$3,MATCH("*"&amp;$P$35&amp;"*",#REF!,0)),"")</f>
        <v/>
      </c>
      <c r="U38" s="165" t="str">
        <f t="array" ref="U38">IFERROR(INDEX(ORARIO_GENERALE!$K$3:$P$3,MATCH("*"&amp;$P$35&amp;"*",ORARIO_GENERALE!K58:P58,0)),"")</f>
        <v/>
      </c>
    </row>
    <row r="39" spans="2:21" ht="15.75" customHeight="1" x14ac:dyDescent="0.25">
      <c r="B39" s="163" t="e">
        <f t="shared" si="2"/>
        <v>#REF!</v>
      </c>
      <c r="C39" s="164" t="str">
        <f t="array" ref="C39">IFERROR(INDEX(ORARIO_GENERALE!$K$3:$P$3,MATCH("*"&amp;$B$35&amp;"*",ORARIO_GENERALE!K7:P7,0)),"")</f>
        <v>ABBADESSA</v>
      </c>
      <c r="D39" s="164" t="str">
        <f t="array" ref="D39">IFERROR(INDEX(ORARIO_GENERALE!$K$3:$P$3,MATCH("*"&amp;$B$35&amp;"*",ORARIO_GENERALE!K20:P20,0)),"")</f>
        <v/>
      </c>
      <c r="E39" s="164" t="str">
        <f t="array" ref="E39">IFERROR(INDEX(ORARIO_GENERALE!$K$3:$P$3,MATCH("*"&amp;$B$35&amp;"*",ORARIO_GENERALE!K33:P33,0)),"")</f>
        <v/>
      </c>
      <c r="F39" s="164" t="str">
        <f t="array" ref="F39">IFERROR(INDEX(ORARIO_GENERALE!$K$3:$P$3,MATCH("*"&amp;$B$35&amp;"*",#REF!,0)),"")</f>
        <v/>
      </c>
      <c r="G39" s="165" t="str">
        <f t="array" ref="G39">IFERROR(INDEX(ORARIO_GENERALE!$K$3:$P$3,MATCH("*"&amp;$B$35&amp;"*",ORARIO_GENERALE!K59:P59,0)),"")</f>
        <v/>
      </c>
      <c r="I39" s="163" t="e">
        <f t="shared" si="3"/>
        <v>#REF!</v>
      </c>
      <c r="J39" s="164" t="str">
        <f t="array" ref="J39">IFERROR(INDEX(ORARIO_GENERALE!$K$3:$P$3,MATCH("*"&amp;$I$35&amp;"*",ORARIO_GENERALE!K7:P7,0)),"")</f>
        <v>RANGHETTI</v>
      </c>
      <c r="K39" s="164" t="str">
        <f t="array" ref="K39">IFERROR(INDEX(ORARIO_GENERALE!$K$3:$P$3,MATCH("*"&amp;$I$35&amp;"*",ORARIO_GENERALE!K20:P20,0)),"")</f>
        <v>RANGHETTI</v>
      </c>
      <c r="L39" s="164" t="str">
        <f t="array" ref="L39">IFERROR(INDEX(ORARIO_GENERALE!$K$3:$P$3,MATCH("*"&amp;$I$35&amp;"*",ORARIO_GENERALE!K33:P33,0)),"")</f>
        <v/>
      </c>
      <c r="M39" s="164" t="str">
        <f t="array" ref="M39">IFERROR(INDEX(ORARIO_GENERALE!$K$3:$P$3,MATCH("*"&amp;$I$35&amp;"*",#REF!,0)),"")</f>
        <v/>
      </c>
      <c r="N39" s="165" t="str">
        <f t="array" ref="N39">IFERROR(INDEX(ORARIO_GENERALE!$K$3:$P$3,MATCH("*"&amp;$I$35&amp;"*",ORARIO_GENERALE!K59:P59,0)),"")</f>
        <v/>
      </c>
      <c r="P39" s="163" t="e">
        <f t="shared" si="4"/>
        <v>#REF!</v>
      </c>
      <c r="Q39" s="164" t="str">
        <f t="array" ref="Q39">IFERROR(INDEX(ORARIO_GENERALE!$K$3:$P$3,MATCH("*"&amp;$P$35&amp;"*",ORARIO_GENERALE!K7:P7,0)),"")</f>
        <v/>
      </c>
      <c r="R39" s="164" t="str">
        <f t="array" ref="R39">IFERROR(INDEX(ORARIO_GENERALE!$K$3:$P$3,MATCH("*"&amp;$P$35&amp;"*",ORARIO_GENERALE!K20:P20,0)),"")</f>
        <v/>
      </c>
      <c r="S39" s="164" t="str">
        <f t="array" ref="S39">IFERROR(INDEX(ORARIO_GENERALE!$K$3:$P$3,MATCH("*"&amp;$P$35&amp;"*",ORARIO_GENERALE!K33:P33,0)),"")</f>
        <v/>
      </c>
      <c r="T39" s="164" t="str">
        <f t="array" ref="T39">IFERROR(INDEX(ORARIO_GENERALE!$K$3:$P$3,MATCH("*"&amp;$P$35&amp;"*",#REF!,0)),"")</f>
        <v/>
      </c>
      <c r="U39" s="165" t="str">
        <f t="array" ref="U39">IFERROR(INDEX(ORARIO_GENERALE!$K$3:$P$3,MATCH("*"&amp;$P$35&amp;"*",ORARIO_GENERALE!K59:P59,0)),"")</f>
        <v/>
      </c>
    </row>
    <row r="40" spans="2:21" ht="15.75" customHeight="1" x14ac:dyDescent="0.25">
      <c r="B40" s="163" t="e">
        <f t="shared" si="2"/>
        <v>#REF!</v>
      </c>
      <c r="C40" s="164" t="str">
        <f t="array" ref="C40">IFERROR(INDEX(ORARIO_GENERALE!$K$3:$P$3,MATCH("*"&amp;$B$35&amp;"*",ORARIO_GENERALE!K8:P8,0)),"")</f>
        <v/>
      </c>
      <c r="D40" s="164" t="str">
        <f t="array" ref="D40">IFERROR(INDEX(ORARIO_GENERALE!$K$3:$P$3,MATCH("*"&amp;$B$35&amp;"*",ORARIO_GENERALE!K21:P21,0)),"")</f>
        <v/>
      </c>
      <c r="E40" s="164" t="str">
        <f t="array" ref="E40">IFERROR(INDEX(ORARIO_GENERALE!$K$3:$P$3,MATCH("*"&amp;$B$35&amp;"*",ORARIO_GENERALE!K34:P34,0)),"")</f>
        <v/>
      </c>
      <c r="F40" s="164" t="str">
        <f t="array" ref="F40">IFERROR(INDEX(ORARIO_GENERALE!$K$3:$P$3,MATCH("*"&amp;$B$35&amp;"*",#REF!,0)),"")</f>
        <v/>
      </c>
      <c r="G40" s="165" t="str">
        <f t="array" ref="G40">IFERROR(INDEX(ORARIO_GENERALE!$K$3:$P$3,MATCH("*"&amp;$B$35&amp;"*",ORARIO_GENERALE!K60:P60,0)),"")</f>
        <v/>
      </c>
      <c r="I40" s="163" t="e">
        <f t="shared" si="3"/>
        <v>#REF!</v>
      </c>
      <c r="J40" s="164" t="str">
        <f t="array" ref="J40">IFERROR(INDEX(ORARIO_GENERALE!$K$3:$P$3,MATCH("*"&amp;$I$35&amp;"*",ORARIO_GENERALE!K8:P8,0)),"")</f>
        <v/>
      </c>
      <c r="K40" s="164" t="str">
        <f t="array" ref="K40">IFERROR(INDEX(ORARIO_GENERALE!$K$3:$P$3,MATCH("*"&amp;$I$35&amp;"*",ORARIO_GENERALE!K21:P21,0)),"")</f>
        <v/>
      </c>
      <c r="L40" s="164" t="str">
        <f t="array" ref="L40">IFERROR(INDEX(ORARIO_GENERALE!$K$3:$P$3,MATCH("*"&amp;$I$35&amp;"*",ORARIO_GENERALE!K34:P34,0)),"")</f>
        <v/>
      </c>
      <c r="M40" s="164" t="str">
        <f t="array" ref="M40">IFERROR(INDEX(ORARIO_GENERALE!$K$3:$P$3,MATCH("*"&amp;$I$35&amp;"*",#REF!,0)),"")</f>
        <v/>
      </c>
      <c r="N40" s="165" t="str">
        <f t="array" ref="N40">IFERROR(INDEX(ORARIO_GENERALE!$K$3:$P$3,MATCH("*"&amp;$I$35&amp;"*",ORARIO_GENERALE!K60:P60,0)),"")</f>
        <v/>
      </c>
      <c r="P40" s="163" t="e">
        <f t="shared" si="4"/>
        <v>#REF!</v>
      </c>
      <c r="Q40" s="164" t="str">
        <f t="array" ref="Q40">IFERROR(INDEX(ORARIO_GENERALE!$K$3:$P$3,MATCH("*"&amp;$P$35&amp;"*",ORARIO_GENERALE!K8:P8,0)),"")</f>
        <v/>
      </c>
      <c r="R40" s="164" t="str">
        <f t="array" ref="R40">IFERROR(INDEX(ORARIO_GENERALE!$K$3:$P$3,MATCH("*"&amp;$P$35&amp;"*",ORARIO_GENERALE!K21:P21,0)),"")</f>
        <v/>
      </c>
      <c r="S40" s="164" t="str">
        <f t="array" ref="S40">IFERROR(INDEX(ORARIO_GENERALE!$K$3:$P$3,MATCH("*"&amp;$P$35&amp;"*",ORARIO_GENERALE!K34:P34,0)),"")</f>
        <v/>
      </c>
      <c r="T40" s="164" t="str">
        <f t="array" ref="T40">IFERROR(INDEX(ORARIO_GENERALE!$K$3:$P$3,MATCH("*"&amp;$P$35&amp;"*",#REF!,0)),"")</f>
        <v/>
      </c>
      <c r="U40" s="165" t="str">
        <f t="array" ref="U40">IFERROR(INDEX(ORARIO_GENERALE!$K$3:$P$3,MATCH("*"&amp;$P$35&amp;"*",ORARIO_GENERALE!K60:P60,0)),"")</f>
        <v/>
      </c>
    </row>
    <row r="41" spans="2:21" ht="15.75" customHeight="1" x14ac:dyDescent="0.25">
      <c r="B41" s="163" t="e">
        <f t="shared" si="2"/>
        <v>#REF!</v>
      </c>
      <c r="C41" s="164" t="str">
        <f t="array" ref="C41">IFERROR(INDEX(ORARIO_GENERALE!$K$3:$P$3,MATCH("*"&amp;$B$35&amp;"*",ORARIO_GENERALE!K9:P9,0)),"")</f>
        <v/>
      </c>
      <c r="D41" s="164" t="str">
        <f t="array" ref="D41">IFERROR(INDEX(ORARIO_GENERALE!$K$3:$P$3,MATCH("*"&amp;$B$35&amp;"*",ORARIO_GENERALE!K22:P22,0)),"")</f>
        <v/>
      </c>
      <c r="E41" s="164" t="str">
        <f t="array" ref="E41">IFERROR(INDEX(ORARIO_GENERALE!$K$3:$P$3,MATCH("*"&amp;$B$35&amp;"*",ORARIO_GENERALE!K35:P35,0)),"")</f>
        <v/>
      </c>
      <c r="F41" s="164" t="str">
        <f t="array" ref="F41">IFERROR(INDEX(ORARIO_GENERALE!$K$3:$P$3,MATCH("*"&amp;$B$35&amp;"*",ORARIO_GENERALE!K44:P44,0)),"")</f>
        <v/>
      </c>
      <c r="G41" s="165" t="str">
        <f t="array" ref="G41">IFERROR(INDEX(ORARIO_GENERALE!$K$3:$P$3,MATCH("*"&amp;$B$35&amp;"*",ORARIO_GENERALE!K61:P61,0)),"")</f>
        <v/>
      </c>
      <c r="I41" s="163" t="e">
        <f t="shared" si="3"/>
        <v>#REF!</v>
      </c>
      <c r="J41" s="164" t="str">
        <f t="array" ref="J41">IFERROR(INDEX(ORARIO_GENERALE!$K$3:$P$3,MATCH("*"&amp;$I$35&amp;"*",ORARIO_GENERALE!K9:P9,0)),"")</f>
        <v/>
      </c>
      <c r="K41" s="164" t="str">
        <f t="array" ref="K41">IFERROR(INDEX(ORARIO_GENERALE!$K$3:$P$3,MATCH("*"&amp;$I$35&amp;"*",ORARIO_GENERALE!K22:P22,0)),"")</f>
        <v/>
      </c>
      <c r="L41" s="164" t="str">
        <f t="array" ref="L41">IFERROR(INDEX(ORARIO_GENERALE!$K$3:$P$3,MATCH("*"&amp;$I$35&amp;"*",ORARIO_GENERALE!K35:P35,0)),"")</f>
        <v/>
      </c>
      <c r="M41" s="164" t="str">
        <f t="array" ref="M41">IFERROR(INDEX(ORARIO_GENERALE!$K$3:$P$3,MATCH("*"&amp;$I$35&amp;"*",ORARIO_GENERALE!K44:P44,0)),"")</f>
        <v/>
      </c>
      <c r="N41" s="165" t="str">
        <f t="array" ref="N41">IFERROR(INDEX(ORARIO_GENERALE!$K$3:$P$3,MATCH("*"&amp;$I$35&amp;"*",ORARIO_GENERALE!K61:P61,0)),"")</f>
        <v/>
      </c>
      <c r="P41" s="163" t="e">
        <f t="shared" si="4"/>
        <v>#REF!</v>
      </c>
      <c r="Q41" s="164" t="str">
        <f t="array" ref="Q41">IFERROR(INDEX(ORARIO_GENERALE!$K$3:$P$3,MATCH("*"&amp;$P$35&amp;"*",ORARIO_GENERALE!K9:P9,0)),"")</f>
        <v/>
      </c>
      <c r="R41" s="164" t="str">
        <f t="array" ref="R41">IFERROR(INDEX(ORARIO_GENERALE!$K$3:$P$3,MATCH("*"&amp;$P$35&amp;"*",ORARIO_GENERALE!K22:P22,0)),"")</f>
        <v/>
      </c>
      <c r="S41" s="164" t="str">
        <f t="array" ref="S41">IFERROR(INDEX(ORARIO_GENERALE!$K$3:$P$3,MATCH("*"&amp;$P$35&amp;"*",ORARIO_GENERALE!K35:P35,0)),"")</f>
        <v/>
      </c>
      <c r="T41" s="164" t="str">
        <f t="array" ref="T41">IFERROR(INDEX(ORARIO_GENERALE!$K$3:$P$3,MATCH("*"&amp;$P$35&amp;"*",ORARIO_GENERALE!K44:P44,0)),"")</f>
        <v/>
      </c>
      <c r="U41" s="165" t="str">
        <f t="array" ref="U41">IFERROR(INDEX(ORARIO_GENERALE!$K$3:$P$3,MATCH("*"&amp;$P$35&amp;"*",ORARIO_GENERALE!K61:P61,0)),"")</f>
        <v/>
      </c>
    </row>
    <row r="42" spans="2:21" ht="15.75" customHeight="1" x14ac:dyDescent="0.25">
      <c r="B42" s="163" t="e">
        <f t="shared" si="2"/>
        <v>#REF!</v>
      </c>
      <c r="C42" s="164" t="str">
        <f t="array" ref="C42">IFERROR(INDEX(ORARIO_GENERALE!$K$3:$P$3,MATCH("*"&amp;$B$35&amp;"*",ORARIO_GENERALE!K10:P10,0)),"")</f>
        <v/>
      </c>
      <c r="D42" s="164" t="str">
        <f t="array" ref="D42">IFERROR(INDEX(ORARIO_GENERALE!$K$3:$P$3,MATCH("*"&amp;$B$35&amp;"*",ORARIO_GENERALE!K23:P23,0)),"")</f>
        <v/>
      </c>
      <c r="E42" s="164" t="str">
        <f t="array" ref="E42">IFERROR(INDEX(ORARIO_GENERALE!$K$3:$P$3,MATCH("*"&amp;$B$35&amp;"*",ORARIO_GENERALE!K36:P36,0)),"")</f>
        <v/>
      </c>
      <c r="F42" s="164" t="str">
        <f t="array" ref="F42">IFERROR(INDEX(ORARIO_GENERALE!$K$3:$P$3,MATCH("*"&amp;$B$35&amp;"*",ORARIO_GENERALE!K45:P45,0)),"")</f>
        <v/>
      </c>
      <c r="G42" s="165" t="str">
        <f t="array" ref="G42">IFERROR(INDEX(ORARIO_GENERALE!$K$3:$P$3,MATCH("*"&amp;$B$35&amp;"*",ORARIO_GENERALE!K64:P64,0)),"")</f>
        <v/>
      </c>
      <c r="I42" s="163" t="e">
        <f t="shared" si="3"/>
        <v>#REF!</v>
      </c>
      <c r="J42" s="164" t="str">
        <f t="array" ref="J42">IFERROR(INDEX(ORARIO_GENERALE!$K$3:$P$3,MATCH("*"&amp;$I$35&amp;"*",ORARIO_GENERALE!K10:P10,0)),"")</f>
        <v/>
      </c>
      <c r="K42" s="164" t="str">
        <f t="array" ref="K42">IFERROR(INDEX(ORARIO_GENERALE!$K$3:$P$3,MATCH("*"&amp;$I$35&amp;"*",ORARIO_GENERALE!K23:P23,0)),"")</f>
        <v/>
      </c>
      <c r="L42" s="164" t="str">
        <f t="array" ref="L42">IFERROR(INDEX(ORARIO_GENERALE!$K$3:$P$3,MATCH("*"&amp;$I$35&amp;"*",ORARIO_GENERALE!K36:P36,0)),"")</f>
        <v/>
      </c>
      <c r="M42" s="164" t="str">
        <f t="array" ref="M42">IFERROR(INDEX(ORARIO_GENERALE!$K$3:$P$3,MATCH("*"&amp;$I$35&amp;"*",ORARIO_GENERALE!K45:P45,0)),"")</f>
        <v>FREYRIE</v>
      </c>
      <c r="N42" s="165" t="str">
        <f t="array" ref="N42">IFERROR(INDEX(ORARIO_GENERALE!$K$3:$P$3,MATCH("*"&amp;$I$35&amp;"*",ORARIO_GENERALE!K64:P64,0)),"")</f>
        <v/>
      </c>
      <c r="P42" s="163" t="e">
        <f t="shared" si="4"/>
        <v>#REF!</v>
      </c>
      <c r="Q42" s="164" t="str">
        <f t="array" ref="Q42">IFERROR(INDEX(ORARIO_GENERALE!$K$3:$P$3,MATCH("*"&amp;$P$35&amp;"*",ORARIO_GENERALE!K10:P10,0)),"")</f>
        <v>MERONI</v>
      </c>
      <c r="R42" s="164" t="str">
        <f t="array" ref="R42">IFERROR(INDEX(ORARIO_GENERALE!$K$3:$P$3,MATCH("*"&amp;$P$35&amp;"*",ORARIO_GENERALE!K23:P23,0)),"")</f>
        <v>ABBADESSA</v>
      </c>
      <c r="S42" s="164" t="str">
        <f t="array" ref="S42">IFERROR(INDEX(ORARIO_GENERALE!$K$3:$P$3,MATCH("*"&amp;$P$35&amp;"*",ORARIO_GENERALE!K36:P36,0)),"")</f>
        <v/>
      </c>
      <c r="T42" s="164" t="str">
        <f t="array" ref="T42">IFERROR(INDEX(ORARIO_GENERALE!$K$3:$P$3,MATCH("*"&amp;$P$35&amp;"*",ORARIO_GENERALE!K45:P45,0)),"")</f>
        <v/>
      </c>
      <c r="U42" s="165" t="str">
        <f t="array" ref="U42">IFERROR(INDEX(ORARIO_GENERALE!$K$3:$P$3,MATCH("*"&amp;$P$35&amp;"*",ORARIO_GENERALE!K64:P64,0)),"")</f>
        <v/>
      </c>
    </row>
    <row r="43" spans="2:21" ht="15.75" customHeight="1" x14ac:dyDescent="0.25">
      <c r="B43" s="163" t="e">
        <f t="shared" si="2"/>
        <v>#REF!</v>
      </c>
      <c r="C43" s="164" t="str">
        <f t="array" ref="C43">IFERROR(INDEX(ORARIO_GENERALE!$K$3:$P$3,MATCH("*"&amp;$B$35&amp;"*",ORARIO_GENERALE!K11:P11,0)),"")</f>
        <v/>
      </c>
      <c r="D43" s="164" t="str">
        <f t="array" ref="D43">IFERROR(INDEX(ORARIO_GENERALE!$K$3:$P$3,MATCH("*"&amp;$B$35&amp;"*",ORARIO_GENERALE!K24:P24,0)),"")</f>
        <v/>
      </c>
      <c r="E43" s="164" t="str">
        <f t="array" ref="E43">IFERROR(INDEX(ORARIO_GENERALE!$K$3:$P$3,MATCH("*"&amp;$B$35&amp;"*",ORARIO_GENERALE!K37:P37,0)),"")</f>
        <v/>
      </c>
      <c r="F43" s="164" t="str">
        <f t="array" ref="F43">IFERROR(INDEX(ORARIO_GENERALE!$K$3:$P$3,MATCH("*"&amp;$B$35&amp;"*",ORARIO_GENERALE!K46:P46,0)),"")</f>
        <v>ABBADESSA</v>
      </c>
      <c r="G43" s="165" t="str">
        <f t="array" ref="G43">IFERROR(INDEX(ORARIO_GENERALE!$K$3:$P$3,MATCH("*"&amp;$B$35&amp;"*",ORARIO_GENERALE!K65:P65,0)),"")</f>
        <v/>
      </c>
      <c r="I43" s="163" t="e">
        <f t="shared" si="3"/>
        <v>#REF!</v>
      </c>
      <c r="J43" s="164" t="str">
        <f t="array" ref="J43">IFERROR(INDEX(ORARIO_GENERALE!$K$3:$P$3,MATCH("*"&amp;$I$35&amp;"*",ORARIO_GENERALE!K11:P11,0)),"")</f>
        <v/>
      </c>
      <c r="K43" s="164" t="str">
        <f t="array" ref="K43">IFERROR(INDEX(ORARIO_GENERALE!$K$3:$P$3,MATCH("*"&amp;$I$35&amp;"*",ORARIO_GENERALE!K24:P24,0)),"")</f>
        <v/>
      </c>
      <c r="L43" s="164" t="str">
        <f t="array" ref="L43">IFERROR(INDEX(ORARIO_GENERALE!$K$3:$P$3,MATCH("*"&amp;$I$35&amp;"*",ORARIO_GENERALE!K37:P37,0)),"")</f>
        <v/>
      </c>
      <c r="M43" s="164" t="str">
        <f t="array" ref="M43">IFERROR(INDEX(ORARIO_GENERALE!$K$3:$P$3,MATCH("*"&amp;$I$35&amp;"*",ORARIO_GENERALE!K46:P46,0)),"")</f>
        <v>FREYRIE</v>
      </c>
      <c r="N43" s="165" t="str">
        <f t="array" ref="N43">IFERROR(INDEX(ORARIO_GENERALE!$K$3:$P$3,MATCH("*"&amp;$I$35&amp;"*",ORARIO_GENERALE!K65:P65,0)),"")</f>
        <v/>
      </c>
      <c r="P43" s="163" t="e">
        <f t="shared" si="4"/>
        <v>#REF!</v>
      </c>
      <c r="Q43" s="164" t="str">
        <f t="array" ref="Q43">IFERROR(INDEX(ORARIO_GENERALE!$K$3:$P$3,MATCH("*"&amp;$P$35&amp;"*",ORARIO_GENERALE!K11:P11,0)),"")</f>
        <v>MERONI</v>
      </c>
      <c r="R43" s="164" t="str">
        <f t="array" ref="R43">IFERROR(INDEX(ORARIO_GENERALE!$K$3:$P$3,MATCH("*"&amp;$P$35&amp;"*",ORARIO_GENERALE!K24:P24,0)),"")</f>
        <v>ABBADESSA</v>
      </c>
      <c r="S43" s="164" t="str">
        <f t="array" ref="S43">IFERROR(INDEX(ORARIO_GENERALE!$K$3:$P$3,MATCH("*"&amp;$P$35&amp;"*",ORARIO_GENERALE!K37:P37,0)),"")</f>
        <v/>
      </c>
      <c r="T43" s="164" t="str">
        <f t="array" ref="T43">IFERROR(INDEX(ORARIO_GENERALE!$K$3:$P$3,MATCH("*"&amp;$P$35&amp;"*",ORARIO_GENERALE!K46:P46,0)),"")</f>
        <v/>
      </c>
      <c r="U43" s="165" t="str">
        <f t="array" ref="U43">IFERROR(INDEX(ORARIO_GENERALE!$K$3:$P$3,MATCH("*"&amp;$P$35&amp;"*",ORARIO_GENERALE!K65:P65,0)),"")</f>
        <v/>
      </c>
    </row>
    <row r="44" spans="2:21" ht="15.75" customHeight="1" x14ac:dyDescent="0.25">
      <c r="B44" s="163" t="e">
        <f t="shared" si="2"/>
        <v>#REF!</v>
      </c>
      <c r="C44" s="164" t="str">
        <f t="array" ref="C44">IFERROR(INDEX(ORARIO_GENERALE!$K$3:$P$3,MATCH("*"&amp;$B$35&amp;"*",ORARIO_GENERALE!K12:P12,0)),"")</f>
        <v/>
      </c>
      <c r="D44" s="164" t="str">
        <f t="array" ref="D44">IFERROR(INDEX(ORARIO_GENERALE!$K$3:$P$3,MATCH("*"&amp;$B$35&amp;"*",ORARIO_GENERALE!K25:P25,0)),"")</f>
        <v/>
      </c>
      <c r="E44" s="164" t="str">
        <f t="array" ref="E44">IFERROR(INDEX(ORARIO_GENERALE!$K$3:$P$3,MATCH("*"&amp;$B$35&amp;"*",ORARIO_GENERALE!K38:P38,0)),"")</f>
        <v/>
      </c>
      <c r="F44" s="164" t="str">
        <f t="array" ref="F44">IFERROR(INDEX(ORARIO_GENERALE!$K$3:$P$3,MATCH("*"&amp;$B$35&amp;"*",ORARIO_GENERALE!K47:P47,0)),"")</f>
        <v>ABBADESSA</v>
      </c>
      <c r="G44" s="165" t="str">
        <f t="array" ref="G44">IFERROR(INDEX(ORARIO_GENERALE!$K$3:$P$3,MATCH("*"&amp;$B$35&amp;"*",ORARIO_GENERALE!K66:P66,0)),"")</f>
        <v/>
      </c>
      <c r="I44" s="163" t="e">
        <f t="shared" si="3"/>
        <v>#REF!</v>
      </c>
      <c r="J44" s="164" t="str">
        <f t="array" ref="J44">IFERROR(INDEX(ORARIO_GENERALE!$K$3:$P$3,MATCH("*"&amp;$I$35&amp;"*",ORARIO_GENERALE!K12:P12,0)),"")</f>
        <v/>
      </c>
      <c r="K44" s="164" t="str">
        <f t="array" ref="K44">IFERROR(INDEX(ORARIO_GENERALE!$K$3:$P$3,MATCH("*"&amp;$I$35&amp;"*",ORARIO_GENERALE!K25:P25,0)),"")</f>
        <v/>
      </c>
      <c r="L44" s="164" t="str">
        <f t="array" ref="L44">IFERROR(INDEX(ORARIO_GENERALE!$K$3:$P$3,MATCH("*"&amp;$I$35&amp;"*",ORARIO_GENERALE!K38:P38,0)),"")</f>
        <v/>
      </c>
      <c r="M44" s="164" t="str">
        <f t="array" ref="M44">IFERROR(INDEX(ORARIO_GENERALE!$K$3:$P$3,MATCH("*"&amp;$I$35&amp;"*",ORARIO_GENERALE!K47:P47,0)),"")</f>
        <v/>
      </c>
      <c r="N44" s="165" t="str">
        <f t="array" ref="N44">IFERROR(INDEX(ORARIO_GENERALE!$K$3:$P$3,MATCH("*"&amp;$I$35&amp;"*",ORARIO_GENERALE!K66:P66,0)),"")</f>
        <v/>
      </c>
      <c r="P44" s="163" t="e">
        <f t="shared" si="4"/>
        <v>#REF!</v>
      </c>
      <c r="Q44" s="164" t="str">
        <f t="array" ref="Q44">IFERROR(INDEX(ORARIO_GENERALE!$K$3:$P$3,MATCH("*"&amp;$P$35&amp;"*",ORARIO_GENERALE!K12:P12,0)),"")</f>
        <v>FERRANTE</v>
      </c>
      <c r="R44" s="164" t="str">
        <f t="array" ref="R44">IFERROR(INDEX(ORARIO_GENERALE!$K$3:$P$3,MATCH("*"&amp;$P$35&amp;"*",ORARIO_GENERALE!K25:P25,0)),"")</f>
        <v/>
      </c>
      <c r="S44" s="164" t="str">
        <f t="array" ref="S44">IFERROR(INDEX(ORARIO_GENERALE!$K$3:$P$3,MATCH("*"&amp;$P$35&amp;"*",ORARIO_GENERALE!K38:P38,0)),"")</f>
        <v/>
      </c>
      <c r="T44" s="164" t="str">
        <f t="array" ref="T44">IFERROR(INDEX(ORARIO_GENERALE!$K$3:$P$3,MATCH("*"&amp;$P$35&amp;"*",ORARIO_GENERALE!K47:P47,0)),"")</f>
        <v/>
      </c>
      <c r="U44" s="165" t="str">
        <f t="array" ref="U44">IFERROR(INDEX(ORARIO_GENERALE!$K$3:$P$3,MATCH("*"&amp;$P$35&amp;"*",ORARIO_GENERALE!K66:P66,0)),"")</f>
        <v/>
      </c>
    </row>
    <row r="45" spans="2:21" ht="15.75" customHeight="1" x14ac:dyDescent="0.25">
      <c r="B45" s="163" t="e">
        <f t="shared" si="2"/>
        <v>#REF!</v>
      </c>
      <c r="C45" s="164" t="str">
        <f t="array" ref="C45">IFERROR(INDEX(ORARIO_GENERALE!$K$3:$P$3,MATCH("*"&amp;$B$35&amp;"*",ORARIO_GENERALE!K13:P13,0)),"")</f>
        <v/>
      </c>
      <c r="D45" s="164" t="str">
        <f t="array" ref="D45">IFERROR(INDEX(ORARIO_GENERALE!$K$3:$P$3,MATCH("*"&amp;$B$35&amp;"*",ORARIO_GENERALE!K26:P26,0)),"")</f>
        <v/>
      </c>
      <c r="E45" s="164" t="str">
        <f t="array" ref="E45">IFERROR(INDEX(ORARIO_GENERALE!$K$3:$P$3,MATCH("*"&amp;$B$35&amp;"*",ORARIO_GENERALE!K39:P39,0)),"")</f>
        <v/>
      </c>
      <c r="F45" s="164" t="str">
        <f t="array" ref="F45">IFERROR(INDEX(ORARIO_GENERALE!$K$3:$P$3,MATCH("*"&amp;$B$35&amp;"*",ORARIO_GENERALE!L48:P48,0)),"")</f>
        <v>FREYRIE</v>
      </c>
      <c r="G45" s="165" t="str">
        <f t="array" ref="G45">IFERROR(INDEX(ORARIO_GENERALE!$K$3:$P$3,MATCH("*"&amp;$B$35&amp;"*",ORARIO_GENERALE!K67:P67,0)),"")</f>
        <v/>
      </c>
      <c r="I45" s="163" t="e">
        <f t="shared" si="3"/>
        <v>#REF!</v>
      </c>
      <c r="J45" s="164" t="str">
        <f t="array" ref="J45">IFERROR(INDEX(ORARIO_GENERALE!$K$3:$P$3,MATCH("*"&amp;$I$35&amp;"*",ORARIO_GENERALE!K13:P13,0)),"")</f>
        <v/>
      </c>
      <c r="K45" s="164" t="str">
        <f t="array" ref="K45">IFERROR(INDEX(ORARIO_GENERALE!$K$3:$P$3,MATCH("*"&amp;$I$35&amp;"*",ORARIO_GENERALE!K26:P26,0)),"")</f>
        <v/>
      </c>
      <c r="L45" s="164" t="str">
        <f t="array" ref="L45">IFERROR(INDEX(ORARIO_GENERALE!$K$3:$P$3,MATCH("*"&amp;$I$35&amp;"*",ORARIO_GENERALE!K39:P39,0)),"")</f>
        <v/>
      </c>
      <c r="M45" s="164" t="str">
        <f t="array" ref="M45">IFERROR(INDEX(ORARIO_GENERALE!$K$3:$P$3,MATCH("*"&amp;$I$35&amp;"*",ORARIO_GENERALE!L48:P48,0)),"")</f>
        <v/>
      </c>
      <c r="N45" s="165" t="str">
        <f t="array" ref="N45">IFERROR(INDEX(ORARIO_GENERALE!$K$3:$P$3,MATCH("*"&amp;$I$35&amp;"*",ORARIO_GENERALE!K67:P67,0)),"")</f>
        <v/>
      </c>
      <c r="P45" s="163" t="e">
        <f t="shared" si="4"/>
        <v>#REF!</v>
      </c>
      <c r="Q45" s="164" t="str">
        <f t="array" ref="Q45">IFERROR(INDEX(ORARIO_GENERALE!$K$3:$P$3,MATCH("*"&amp;$P$35&amp;"*",ORARIO_GENERALE!K13:P13,0)),"")</f>
        <v/>
      </c>
      <c r="R45" s="164" t="str">
        <f t="array" ref="R45">IFERROR(INDEX(ORARIO_GENERALE!$K$3:$P$3,MATCH("*"&amp;$P$35&amp;"*",ORARIO_GENERALE!K26:P26,0)),"")</f>
        <v/>
      </c>
      <c r="S45" s="164" t="str">
        <f t="array" ref="S45">IFERROR(INDEX(ORARIO_GENERALE!$K$3:$P$3,MATCH("*"&amp;$P$35&amp;"*",ORARIO_GENERALE!K39:P39,0)),"")</f>
        <v/>
      </c>
      <c r="T45" s="164" t="str">
        <f t="array" ref="T45">IFERROR(INDEX(ORARIO_GENERALE!$K$3:$P$3,MATCH("*"&amp;$P$35&amp;"*",ORARIO_GENERALE!L48:P48,0)),"")</f>
        <v/>
      </c>
      <c r="U45" s="165" t="str">
        <f t="array" ref="U45">IFERROR(INDEX(ORARIO_GENERALE!$K$3:$P$3,MATCH("*"&amp;$P$35&amp;"*",ORARIO_GENERALE!K67:P67,0)),"")</f>
        <v/>
      </c>
    </row>
    <row r="46" spans="2:21" ht="15.75" customHeight="1" x14ac:dyDescent="0.25">
      <c r="B46" s="163" t="e">
        <f t="shared" si="2"/>
        <v>#REF!</v>
      </c>
      <c r="C46" s="164" t="str">
        <f t="array" ref="C46">IFERROR(INDEX(ORARIO_GENERALE!$K$3:$P$3,MATCH("*"&amp;$B$35&amp;"*",ORARIO_GENERALE!K14:P14,0)),"")</f>
        <v/>
      </c>
      <c r="D46" s="164" t="str">
        <f t="array" ref="D46">IFERROR(INDEX(ORARIO_GENERALE!$K$3:$P$3,MATCH("*"&amp;$B$35&amp;"*",ORARIO_GENERALE!K27:P27,0)),"")</f>
        <v/>
      </c>
      <c r="E46" s="164" t="str">
        <f t="array" ref="E46">IFERROR(INDEX(ORARIO_GENERALE!$K$3:$P$3,MATCH("*"&amp;$B$35&amp;"*",ORARIO_GENERALE!K40:P40,0)),"")</f>
        <v/>
      </c>
      <c r="F46" s="164" t="str">
        <f t="array" ref="F46">IFERROR(INDEX(ORARIO_GENERALE!$K$3:$P$3,MATCH("*"&amp;$B$35&amp;"*",ORARIO_GENERALE!L54:P54,0)),"")</f>
        <v/>
      </c>
      <c r="G46" s="165" t="str">
        <f t="array" ref="G46">IFERROR(INDEX(ORARIO_GENERALE!$K$3:$P$3,MATCH("*"&amp;$B$35&amp;"*",ORARIO_GENERALE!K68:P68,0)),"")</f>
        <v/>
      </c>
      <c r="I46" s="163" t="e">
        <f t="shared" si="3"/>
        <v>#REF!</v>
      </c>
      <c r="J46" s="164" t="str">
        <f t="array" ref="J46">IFERROR(INDEX(ORARIO_GENERALE!$K$3:$P$3,MATCH("*"&amp;$I$35&amp;"*",ORARIO_GENERALE!K14:P14,0)),"")</f>
        <v/>
      </c>
      <c r="K46" s="164" t="str">
        <f t="array" ref="K46">IFERROR(INDEX(ORARIO_GENERALE!$K$3:$P$3,MATCH("*"&amp;$I$35&amp;"*",ORARIO_GENERALE!K27:P27,0)),"")</f>
        <v/>
      </c>
      <c r="L46" s="164" t="str">
        <f t="array" ref="L46">IFERROR(INDEX(ORARIO_GENERALE!$K$3:$P$3,MATCH("*"&amp;$I$35&amp;"*",ORARIO_GENERALE!K40:P40,0)),"")</f>
        <v/>
      </c>
      <c r="M46" s="164" t="str">
        <f t="array" ref="M46">IFERROR(INDEX(ORARIO_GENERALE!$K$3:$P$3,MATCH("*"&amp;$I$35&amp;"*",ORARIO_GENERALE!L54:P54,0)),"")</f>
        <v/>
      </c>
      <c r="N46" s="165" t="str">
        <f t="array" ref="N46">IFERROR(INDEX(ORARIO_GENERALE!$K$3:$P$3,MATCH("*"&amp;$I$35&amp;"*",ORARIO_GENERALE!K68:P68,0)),"")</f>
        <v/>
      </c>
      <c r="P46" s="163" t="e">
        <f t="shared" si="4"/>
        <v>#REF!</v>
      </c>
      <c r="Q46" s="164" t="str">
        <f t="array" ref="Q46">IFERROR(INDEX(ORARIO_GENERALE!$K$3:$P$3,MATCH("*"&amp;$P$35&amp;"*",ORARIO_GENERALE!K14:P14,0)),"")</f>
        <v/>
      </c>
      <c r="R46" s="164" t="str">
        <f t="array" ref="R46">IFERROR(INDEX(ORARIO_GENERALE!$K$3:$P$3,MATCH("*"&amp;$P$35&amp;"*",ORARIO_GENERALE!K27:P27,0)),"")</f>
        <v/>
      </c>
      <c r="S46" s="164" t="str">
        <f t="array" ref="S46">IFERROR(INDEX(ORARIO_GENERALE!$K$3:$P$3,MATCH("*"&amp;$P$35&amp;"*",ORARIO_GENERALE!K40:P40,0)),"")</f>
        <v/>
      </c>
      <c r="T46" s="164" t="str">
        <f t="array" ref="T46">IFERROR(INDEX(ORARIO_GENERALE!$K$3:$P$3,MATCH("*"&amp;$P$35&amp;"*",ORARIO_GENERALE!L54:P54,0)),"")</f>
        <v/>
      </c>
      <c r="U46" s="165" t="str">
        <f t="array" ref="U46">IFERROR(INDEX(ORARIO_GENERALE!$K$3:$P$3,MATCH("*"&amp;$P$35&amp;"*",ORARIO_GENERALE!K68:P68,0)),"")</f>
        <v/>
      </c>
    </row>
    <row r="47" spans="2:21" ht="15.75" customHeight="1" x14ac:dyDescent="0.25">
      <c r="B47" s="163" t="e">
        <f t="shared" si="2"/>
        <v>#REF!</v>
      </c>
      <c r="C47" s="164" t="str">
        <f t="array" ref="C47">IFERROR(INDEX(ORARIO_GENERALE!$K$3:$P$3,MATCH("*"&amp;$B$35&amp;"*",ORARIO_GENERALE!K15:P15,0)),"")</f>
        <v/>
      </c>
      <c r="D47" s="164" t="str">
        <f t="array" ref="D47">IFERROR(INDEX(ORARIO_GENERALE!$K$3:$P$3,MATCH("*"&amp;$B$35&amp;"*",ORARIO_GENERALE!K28:P28,0)),"")</f>
        <v/>
      </c>
      <c r="E47" s="164" t="str">
        <f t="array" ref="E47">IFERROR(INDEX(ORARIO_GENERALE!$K$3:$P$3,MATCH("*"&amp;$B$35&amp;"*",ORARIO_GENERALE!K41:P41,0)),"")</f>
        <v/>
      </c>
      <c r="F47" s="164" t="str">
        <f t="array" ref="F47">IFERROR(INDEX(ORARIO_GENERALE!$K$3:$P$3,MATCH("*"&amp;$B$35&amp;"*",#REF!,0)),"")</f>
        <v/>
      </c>
      <c r="G47" s="165" t="str">
        <f t="array" ref="G47">IFERROR(INDEX(ORARIO_GENERALE!$K$3:$P$3,MATCH("*"&amp;$B$35&amp;"*",ORARIO_GENERALE!K69:P69,0)),"")</f>
        <v/>
      </c>
      <c r="I47" s="163" t="e">
        <f t="shared" si="3"/>
        <v>#REF!</v>
      </c>
      <c r="J47" s="164" t="str">
        <f t="array" ref="J47">IFERROR(INDEX(ORARIO_GENERALE!$K$3:$P$3,MATCH("*"&amp;$I$35&amp;"*",ORARIO_GENERALE!K15:P15,0)),"")</f>
        <v/>
      </c>
      <c r="K47" s="164" t="str">
        <f t="array" ref="K47">IFERROR(INDEX(ORARIO_GENERALE!$K$3:$P$3,MATCH("*"&amp;$I$35&amp;"*",ORARIO_GENERALE!K28:P28,0)),"")</f>
        <v/>
      </c>
      <c r="L47" s="164" t="str">
        <f t="array" ref="L47">IFERROR(INDEX(ORARIO_GENERALE!$K$3:$P$3,MATCH("*"&amp;$I$35&amp;"*",ORARIO_GENERALE!K41:P41,0)),"")</f>
        <v/>
      </c>
      <c r="M47" s="164" t="str">
        <f t="array" ref="M47">IFERROR(INDEX(ORARIO_GENERALE!$K$3:$P$3,MATCH("*"&amp;$I$35&amp;"*",#REF!,0)),"")</f>
        <v/>
      </c>
      <c r="N47" s="165" t="str">
        <f t="array" ref="N47">IFERROR(INDEX(ORARIO_GENERALE!$K$3:$P$3,MATCH("*"&amp;$I$35&amp;"*",ORARIO_GENERALE!K69:P69,0)),"")</f>
        <v/>
      </c>
      <c r="P47" s="163" t="e">
        <f t="shared" si="4"/>
        <v>#REF!</v>
      </c>
      <c r="Q47" s="164" t="str">
        <f t="array" ref="Q47">IFERROR(INDEX(ORARIO_GENERALE!$K$3:$P$3,MATCH("*"&amp;$P$35&amp;"*",ORARIO_GENERALE!K15:P15,0)),"")</f>
        <v/>
      </c>
      <c r="R47" s="164" t="str">
        <f t="array" ref="R47">IFERROR(INDEX(ORARIO_GENERALE!$K$3:$P$3,MATCH("*"&amp;$P$35&amp;"*",ORARIO_GENERALE!K28:P28,0)),"")</f>
        <v/>
      </c>
      <c r="S47" s="164" t="str">
        <f t="array" ref="S47">IFERROR(INDEX(ORARIO_GENERALE!$K$3:$P$3,MATCH("*"&amp;$P$35&amp;"*",ORARIO_GENERALE!K41:P41,0)),"")</f>
        <v/>
      </c>
      <c r="T47" s="164" t="str">
        <f t="array" ref="T47">IFERROR(INDEX(ORARIO_GENERALE!$K$3:$P$3,MATCH("*"&amp;$P$35&amp;"*",#REF!,0)),"")</f>
        <v/>
      </c>
      <c r="U47" s="165" t="str">
        <f t="array" ref="U47">IFERROR(INDEX(ORARIO_GENERALE!$K$3:$P$3,MATCH("*"&amp;$P$35&amp;"*",ORARIO_GENERALE!K69:P69,0)),"")</f>
        <v/>
      </c>
    </row>
    <row r="48" spans="2:21" ht="15.75" customHeight="1" x14ac:dyDescent="0.25">
      <c r="B48" s="180" t="e">
        <f t="shared" si="2"/>
        <v>#REF!</v>
      </c>
      <c r="C48" s="181" t="str">
        <f t="array" ref="C48">IFERROR(INDEX(ORARIO_GENERALE!$K$3:$P$3,MATCH("*"&amp;$B$35&amp;"*",ORARIO_GENERALE!K16:P16,0)),"")</f>
        <v/>
      </c>
      <c r="D48" s="181" t="str">
        <f t="array" ref="D48">IFERROR(INDEX(ORARIO_GENERALE!$K$3:$P$3,MATCH("*"&amp;$B$35&amp;"*",ORARIO_GENERALE!K29:P29,0)),"")</f>
        <v/>
      </c>
      <c r="E48" s="181" t="str">
        <f t="array" ref="E48">IFERROR(INDEX(ORARIO_GENERALE!$K$3:$P$3,MATCH("*"&amp;$B$35&amp;"*",ORARIO_GENERALE!K42:P42,0)),"")</f>
        <v/>
      </c>
      <c r="F48" s="181" t="str">
        <f t="array" ref="F48">IFERROR(INDEX(ORARIO_GENERALE!$K$3:$P$3,MATCH("*"&amp;$B$35&amp;"*",ORARIO_GENERALE!K56:P56,0)),"")</f>
        <v/>
      </c>
      <c r="G48" s="182" t="str">
        <f t="array" ref="G48">IFERROR(INDEX(ORARIO_GENERALE!$K$3:$P$3,MATCH("*"&amp;$B$35&amp;"*",ORARIO_GENERALE!K70:P70,0)),"")</f>
        <v/>
      </c>
      <c r="I48" s="180" t="e">
        <f t="shared" si="3"/>
        <v>#REF!</v>
      </c>
      <c r="J48" s="181" t="str">
        <f t="array" ref="J48">IFERROR(INDEX(ORARIO_GENERALE!$K$3:$P$3,MATCH("*"&amp;$I$35&amp;"*",ORARIO_GENERALE!K16:P16,0)),"")</f>
        <v/>
      </c>
      <c r="K48" s="181" t="str">
        <f t="array" ref="K48">IFERROR(INDEX(ORARIO_GENERALE!$K$3:$P$3,MATCH("*"&amp;$I$35&amp;"*",ORARIO_GENERALE!K29:P29,0)),"")</f>
        <v/>
      </c>
      <c r="L48" s="181" t="str">
        <f t="array" ref="L48">IFERROR(INDEX(ORARIO_GENERALE!$K$3:$P$3,MATCH("*"&amp;$I$35&amp;"*",ORARIO_GENERALE!K42:P42,0)),"")</f>
        <v/>
      </c>
      <c r="M48" s="181" t="str">
        <f t="array" ref="M48">IFERROR(INDEX(ORARIO_GENERALE!$K$3:$P$3,MATCH("*"&amp;$I$35&amp;"*",ORARIO_GENERALE!K56:P56,0)),"")</f>
        <v/>
      </c>
      <c r="N48" s="182" t="str">
        <f t="array" ref="N48">IFERROR(INDEX(ORARIO_GENERALE!$K$3:$P$3,MATCH("*"&amp;$I$35&amp;"*",ORARIO_GENERALE!K70:P70,0)),"")</f>
        <v/>
      </c>
      <c r="P48" s="180" t="e">
        <f t="shared" si="4"/>
        <v>#REF!</v>
      </c>
      <c r="Q48" s="181" t="str">
        <f t="array" ref="Q48">IFERROR(INDEX(ORARIO_GENERALE!$K$3:$P$3,MATCH("*"&amp;$P$35&amp;"*",ORARIO_GENERALE!K16:P16,0)),"")</f>
        <v/>
      </c>
      <c r="R48" s="181" t="str">
        <f t="array" ref="R48">IFERROR(INDEX(ORARIO_GENERALE!$K$3:$P$3,MATCH("*"&amp;$P$35&amp;"*",ORARIO_GENERALE!K29:P29,0)),"")</f>
        <v/>
      </c>
      <c r="S48" s="181" t="str">
        <f t="array" ref="S48">IFERROR(INDEX(ORARIO_GENERALE!$K$3:$P$3,MATCH("*"&amp;$P$35&amp;"*",ORARIO_GENERALE!K42:P42,0)),"")</f>
        <v/>
      </c>
      <c r="T48" s="181" t="str">
        <f t="array" ref="T48">IFERROR(INDEX(ORARIO_GENERALE!$K$3:$P$3,MATCH("*"&amp;$P$35&amp;"*",ORARIO_GENERALE!K56:P56,0)),"")</f>
        <v/>
      </c>
      <c r="U48" s="182" t="str">
        <f t="array" ref="U48">IFERROR(INDEX(ORARIO_GENERALE!$K$3:$P$3,MATCH("*"&amp;$P$35&amp;"*",ORARIO_GENERALE!K70:P70,0)),"")</f>
        <v/>
      </c>
    </row>
    <row r="49" spans="2:21" ht="15.75" customHeight="1" x14ac:dyDescent="0.25"/>
    <row r="50" spans="2:21" ht="15.75" customHeight="1" x14ac:dyDescent="0.25">
      <c r="B50" s="147" t="s">
        <v>48</v>
      </c>
      <c r="C50" s="148"/>
      <c r="D50" s="148"/>
      <c r="E50" s="148"/>
      <c r="F50" s="148"/>
      <c r="G50" s="149"/>
      <c r="I50" s="147" t="s">
        <v>76</v>
      </c>
      <c r="J50" s="148"/>
      <c r="K50" s="148"/>
      <c r="L50" s="148"/>
      <c r="M50" s="148"/>
      <c r="N50" s="149"/>
      <c r="P50" s="147" t="s">
        <v>165</v>
      </c>
      <c r="Q50" s="148"/>
      <c r="R50" s="148"/>
      <c r="S50" s="148"/>
      <c r="T50" s="148"/>
      <c r="U50" s="149"/>
    </row>
    <row r="51" spans="2:21" ht="15.75" customHeight="1" x14ac:dyDescent="0.25">
      <c r="B51" s="155"/>
      <c r="C51" s="14" t="s">
        <v>23</v>
      </c>
      <c r="D51" s="14" t="s">
        <v>27</v>
      </c>
      <c r="E51" s="14" t="s">
        <v>28</v>
      </c>
      <c r="F51" s="14" t="s">
        <v>29</v>
      </c>
      <c r="G51" s="156" t="s">
        <v>30</v>
      </c>
      <c r="I51" s="155"/>
      <c r="J51" s="14" t="s">
        <v>23</v>
      </c>
      <c r="K51" s="14" t="s">
        <v>27</v>
      </c>
      <c r="L51" s="14" t="s">
        <v>28</v>
      </c>
      <c r="M51" s="14" t="s">
        <v>29</v>
      </c>
      <c r="N51" s="156" t="s">
        <v>30</v>
      </c>
      <c r="P51" s="155"/>
      <c r="Q51" s="14" t="s">
        <v>23</v>
      </c>
      <c r="R51" s="14" t="s">
        <v>27</v>
      </c>
      <c r="S51" s="14" t="s">
        <v>28</v>
      </c>
      <c r="T51" s="14" t="s">
        <v>29</v>
      </c>
      <c r="U51" s="156" t="s">
        <v>30</v>
      </c>
    </row>
    <row r="52" spans="2:21" ht="15.75" customHeight="1" x14ac:dyDescent="0.25">
      <c r="B52" s="163" t="e">
        <f t="shared" ref="B52:B63" si="5">#REF!</f>
        <v>#REF!</v>
      </c>
      <c r="C52" s="164" t="str">
        <f t="array" ref="C52">IFERROR(INDEX(ORARIO_GENERALE!$K$3:$P$3,MATCH("*"&amp;$B$50&amp;"*",ORARIO_GENERALE!L5:P5,0)),"")</f>
        <v/>
      </c>
      <c r="D52" s="164" t="str">
        <f t="array" ref="D52">IFERROR(INDEX(ORARIO_GENERALE!$K$3:$P$3,MATCH("*"&amp;$B$50&amp;"*",ORARIO_GENERALE!L18:P18,0)),"")</f>
        <v/>
      </c>
      <c r="E52" s="164" t="str">
        <f t="array" ref="E52">IFERROR(INDEX(ORARIO_GENERALE!$K$3:$P$3,MATCH("*"&amp;$B$50&amp;"*",ORARIO_GENERALE!K31:P31,0)),"")</f>
        <v/>
      </c>
      <c r="F52" s="164" t="str">
        <f t="array" ref="F52">IFERROR(INDEX(ORARIO_GENERALE!$K$3:$P$3,MATCH("*"&amp;$B$50&amp;"*",#REF!,0)),"")</f>
        <v/>
      </c>
      <c r="G52" s="165" t="str">
        <f t="array" ref="G52">IFERROR(INDEX(ORARIO_GENERALE!$K$3:$P$3,MATCH("*"&amp;$B$50&amp;"*",ORARIO_GENERALE!K57:P57,0)),"")</f>
        <v/>
      </c>
      <c r="I52" s="163" t="e">
        <f t="shared" ref="I52:I63" si="6">#REF!</f>
        <v>#REF!</v>
      </c>
      <c r="J52" s="164" t="str">
        <f t="array" ref="J52">IFERROR(INDEX(ORARIO_GENERALE!$K$3:$P$3,MATCH("*"&amp;$I$50&amp;"*",ORARIO_GENERALE!L5:P5,0)),"")</f>
        <v/>
      </c>
      <c r="K52" s="164" t="str">
        <f t="array" ref="K52">IFERROR(INDEX(ORARIO_GENERALE!$K$3:$P$3,MATCH("*"&amp;$I$50&amp;"*",ORARIO_GENERALE!L18:P18,0)),"")</f>
        <v/>
      </c>
      <c r="L52" s="164" t="str">
        <f t="array" ref="L52">IFERROR(INDEX(ORARIO_GENERALE!$K$3:$P$3,MATCH("*"&amp;$I$50&amp;"*",ORARIO_GENERALE!K31:P31,0)),"")</f>
        <v/>
      </c>
      <c r="M52" s="164" t="str">
        <f t="array" ref="M52">IFERROR(INDEX(ORARIO_GENERALE!$K$3:$P$3,MATCH("*"&amp;$I$50&amp;"*",#REF!,0)),"")</f>
        <v/>
      </c>
      <c r="N52" s="165" t="str">
        <f t="array" ref="N52">IFERROR(INDEX(ORARIO_GENERALE!$K$3:$P$3,MATCH("*"&amp;$I$50&amp;"*",ORARIO_GENERALE!K57:P57,0)),"")</f>
        <v/>
      </c>
      <c r="P52" s="163" t="e">
        <f t="shared" ref="P52:P63" si="7">#REF!</f>
        <v>#REF!</v>
      </c>
      <c r="Q52" s="164" t="str">
        <f t="array" ref="Q52">IFERROR(INDEX(ORARIO_GENERALE!$K$3:$P$3,MATCH("*"&amp;$P$50&amp;"*",ORARIO_GENERALE!L5:P5,0)),"")</f>
        <v/>
      </c>
      <c r="R52" s="164" t="str">
        <f t="array" ref="R52">IFERROR(INDEX(ORARIO_GENERALE!$K$3:$P$3,MATCH("*"&amp;$P$50&amp;"*",ORARIO_GENERALE!L18:P18,0)),"")</f>
        <v/>
      </c>
      <c r="S52" s="164" t="str">
        <f t="array" ref="S52">IFERROR(INDEX(ORARIO_GENERALE!$K$3:$P$3,MATCH("*"&amp;$P$50&amp;"*",ORARIO_GENERALE!K31:P31,0)),"")</f>
        <v/>
      </c>
      <c r="T52" s="164" t="str">
        <f t="array" ref="T52">IFERROR(INDEX(ORARIO_GENERALE!$K$3:$P$3,MATCH("*"&amp;$P$50&amp;"*",#REF!,0)),"")</f>
        <v/>
      </c>
      <c r="U52" s="165" t="str">
        <f t="array" ref="U52">IFERROR(INDEX(ORARIO_GENERALE!$K$3:$P$3,MATCH("*"&amp;$P$50&amp;"*",ORARIO_GENERALE!K57:P57,0)),"")</f>
        <v/>
      </c>
    </row>
    <row r="53" spans="2:21" ht="15.75" customHeight="1" x14ac:dyDescent="0.25">
      <c r="B53" s="163" t="e">
        <f t="shared" si="5"/>
        <v>#REF!</v>
      </c>
      <c r="C53" s="164" t="str">
        <f t="array" ref="C53">IFERROR(INDEX(ORARIO_GENERALE!$K$3:$P$3,MATCH("*"&amp;$B$50&amp;"*",ORARIO_GENERALE!K6:P6,0)),"")</f>
        <v/>
      </c>
      <c r="D53" s="164" t="str">
        <f t="array" ref="D53">IFERROR(INDEX(ORARIO_GENERALE!$K$3:$P$3,MATCH("*"&amp;$B$50&amp;"*",ORARIO_GENERALE!L19:P19,0)),"")</f>
        <v/>
      </c>
      <c r="E53" s="164" t="str">
        <f t="array" ref="E53">IFERROR(INDEX(ORARIO_GENERALE!$K$3:$P$3,MATCH("*"&amp;$B$50&amp;"*",ORARIO_GENERALE!K32:P32,0)),"")</f>
        <v/>
      </c>
      <c r="F53" s="164" t="str">
        <f t="array" ref="F53">IFERROR(INDEX(ORARIO_GENERALE!$K$3:$P$3,MATCH("*"&amp;$B$50&amp;"*",#REF!,0)),"")</f>
        <v/>
      </c>
      <c r="G53" s="165" t="str">
        <f t="array" ref="G53">IFERROR(INDEX(ORARIO_GENERALE!$K$3:$P$3,MATCH("*"&amp;$B$50&amp;"*",ORARIO_GENERALE!K58:P58,0)),"")</f>
        <v/>
      </c>
      <c r="I53" s="163" t="e">
        <f t="shared" si="6"/>
        <v>#REF!</v>
      </c>
      <c r="J53" s="164" t="str">
        <f t="array" ref="J53">IFERROR(INDEX(ORARIO_GENERALE!$K$3:$P$3,MATCH("*"&amp;$I$50&amp;"*",ORARIO_GENERALE!K6:P6,0)),"")</f>
        <v/>
      </c>
      <c r="K53" s="164" t="str">
        <f t="array" ref="K53">IFERROR(INDEX(ORARIO_GENERALE!$K$3:$P$3,MATCH("*"&amp;$I$50&amp;"*",ORARIO_GENERALE!L19:P19,0)),"")</f>
        <v/>
      </c>
      <c r="L53" s="164" t="str">
        <f t="array" ref="L53">IFERROR(INDEX(ORARIO_GENERALE!$K$3:$P$3,MATCH("*"&amp;$I$50&amp;"*",ORARIO_GENERALE!K32:P32,0)),"")</f>
        <v/>
      </c>
      <c r="M53" s="164" t="str">
        <f t="array" ref="M53">IFERROR(INDEX(ORARIO_GENERALE!$K$3:$P$3,MATCH("*"&amp;$I$50&amp;"*",#REF!,0)),"")</f>
        <v/>
      </c>
      <c r="N53" s="165" t="str">
        <f t="array" ref="N53">IFERROR(INDEX(ORARIO_GENERALE!$K$3:$P$3,MATCH("*"&amp;$I$50&amp;"*",ORARIO_GENERALE!K58:P58,0)),"")</f>
        <v/>
      </c>
      <c r="P53" s="163" t="e">
        <f t="shared" si="7"/>
        <v>#REF!</v>
      </c>
      <c r="Q53" s="164" t="str">
        <f t="array" ref="Q53">IFERROR(INDEX(ORARIO_GENERALE!$K$3:$P$3,MATCH("*"&amp;$P$50&amp;"*",ORARIO_GENERALE!K6:P6,0)),"")</f>
        <v/>
      </c>
      <c r="R53" s="164" t="str">
        <f t="array" ref="R53">IFERROR(INDEX(ORARIO_GENERALE!$K$3:$P$3,MATCH("*"&amp;$P$50&amp;"*",ORARIO_GENERALE!L19:P19,0)),"")</f>
        <v/>
      </c>
      <c r="S53" s="164" t="str">
        <f t="array" ref="S53">IFERROR(INDEX(ORARIO_GENERALE!$K$3:$P$3,MATCH("*"&amp;$P$50&amp;"*",ORARIO_GENERALE!K32:P32,0)),"")</f>
        <v/>
      </c>
      <c r="T53" s="164" t="str">
        <f t="array" ref="T53">IFERROR(INDEX(ORARIO_GENERALE!$K$3:$P$3,MATCH("*"&amp;$P$50&amp;"*",#REF!,0)),"")</f>
        <v/>
      </c>
      <c r="U53" s="165" t="str">
        <f t="array" ref="U53">IFERROR(INDEX(ORARIO_GENERALE!$K$3:$P$3,MATCH("*"&amp;$P$50&amp;"*",ORARIO_GENERALE!K58:P58,0)),"")</f>
        <v/>
      </c>
    </row>
    <row r="54" spans="2:21" ht="15.75" customHeight="1" x14ac:dyDescent="0.25">
      <c r="B54" s="163" t="e">
        <f t="shared" si="5"/>
        <v>#REF!</v>
      </c>
      <c r="C54" s="164" t="str">
        <f t="array" ref="C54">IFERROR(INDEX(ORARIO_GENERALE!$K$3:$P$3,MATCH("*"&amp;$B$50&amp;"*",ORARIO_GENERALE!K7:P7,0)),"")</f>
        <v/>
      </c>
      <c r="D54" s="164" t="str">
        <f t="array" ref="D54">IFERROR(INDEX(ORARIO_GENERALE!$K$3:$P$3,MATCH("*"&amp;$B$50&amp;"*",ORARIO_GENERALE!K20:P20,0)),"")</f>
        <v/>
      </c>
      <c r="E54" s="164" t="str">
        <f t="array" ref="E54">IFERROR(INDEX(ORARIO_GENERALE!$K$3:$P$3,MATCH("*"&amp;$B$50&amp;"*",ORARIO_GENERALE!K33:P33,0)),"")</f>
        <v/>
      </c>
      <c r="F54" s="164" t="str">
        <f t="array" ref="F54">IFERROR(INDEX(ORARIO_GENERALE!$K$3:$P$3,MATCH("*"&amp;$B$50&amp;"*",#REF!,0)),"")</f>
        <v/>
      </c>
      <c r="G54" s="165" t="str">
        <f t="array" ref="G54">IFERROR(INDEX(ORARIO_GENERALE!$K$3:$P$3,MATCH("*"&amp;$B$50&amp;"*",ORARIO_GENERALE!K59:P59,0)),"")</f>
        <v/>
      </c>
      <c r="I54" s="163" t="e">
        <f t="shared" si="6"/>
        <v>#REF!</v>
      </c>
      <c r="J54" s="164" t="str">
        <f t="array" ref="J54">IFERROR(INDEX(ORARIO_GENERALE!$K$3:$P$3,MATCH("*"&amp;$I$50&amp;"*",ORARIO_GENERALE!K7:P7,0)),"")</f>
        <v/>
      </c>
      <c r="K54" s="164" t="str">
        <f t="array" ref="K54">IFERROR(INDEX(ORARIO_GENERALE!$K$3:$P$3,MATCH("*"&amp;$I$50&amp;"*",ORARIO_GENERALE!K20:P20,0)),"")</f>
        <v/>
      </c>
      <c r="L54" s="164" t="str">
        <f t="array" ref="L54">IFERROR(INDEX(ORARIO_GENERALE!$K$3:$P$3,MATCH("*"&amp;$I$50&amp;"*",ORARIO_GENERALE!K33:P33,0)),"")</f>
        <v/>
      </c>
      <c r="M54" s="164" t="str">
        <f t="array" ref="M54">IFERROR(INDEX(ORARIO_GENERALE!$K$3:$P$3,MATCH("*"&amp;$I$50&amp;"*",#REF!,0)),"")</f>
        <v/>
      </c>
      <c r="N54" s="165" t="str">
        <f t="array" ref="N54">IFERROR(INDEX(ORARIO_GENERALE!$K$3:$P$3,MATCH("*"&amp;$I$50&amp;"*",ORARIO_GENERALE!K59:P59,0)),"")</f>
        <v/>
      </c>
      <c r="P54" s="163" t="e">
        <f t="shared" si="7"/>
        <v>#REF!</v>
      </c>
      <c r="Q54" s="164" t="str">
        <f t="array" ref="Q54">IFERROR(INDEX(ORARIO_GENERALE!$K$3:$P$3,MATCH("*"&amp;$P$50&amp;"*",ORARIO_GENERALE!K7:P7,0)),"")</f>
        <v/>
      </c>
      <c r="R54" s="164" t="str">
        <f t="array" ref="R54">IFERROR(INDEX(ORARIO_GENERALE!$K$3:$P$3,MATCH("*"&amp;$P$50&amp;"*",ORARIO_GENERALE!K20:P20,0)),"")</f>
        <v/>
      </c>
      <c r="S54" s="164" t="str">
        <f t="array" ref="S54">IFERROR(INDEX(ORARIO_GENERALE!$K$3:$P$3,MATCH("*"&amp;$P$50&amp;"*",ORARIO_GENERALE!K33:P33,0)),"")</f>
        <v/>
      </c>
      <c r="T54" s="164" t="str">
        <f t="array" ref="T54">IFERROR(INDEX(ORARIO_GENERALE!$K$3:$P$3,MATCH("*"&amp;$P$50&amp;"*",#REF!,0)),"")</f>
        <v/>
      </c>
      <c r="U54" s="165" t="str">
        <f t="array" ref="U54">IFERROR(INDEX(ORARIO_GENERALE!$K$3:$P$3,MATCH("*"&amp;$P$50&amp;"*",ORARIO_GENERALE!K59:P59,0)),"")</f>
        <v/>
      </c>
    </row>
    <row r="55" spans="2:21" ht="15.75" customHeight="1" x14ac:dyDescent="0.25">
      <c r="B55" s="163" t="e">
        <f t="shared" si="5"/>
        <v>#REF!</v>
      </c>
      <c r="C55" s="164" t="str">
        <f t="array" ref="C55">IFERROR(INDEX(ORARIO_GENERALE!$K$3:$P$3,MATCH("*"&amp;$B$50&amp;"*",ORARIO_GENERALE!K8:P8,0)),"")</f>
        <v>RANGHETTI</v>
      </c>
      <c r="D55" s="164" t="str">
        <f t="array" ref="D55">IFERROR(INDEX(ORARIO_GENERALE!$K$3:$P$3,MATCH("*"&amp;$B$50&amp;"*",ORARIO_GENERALE!K21:P21,0)),"")</f>
        <v/>
      </c>
      <c r="E55" s="164" t="str">
        <f t="array" ref="E55">IFERROR(INDEX(ORARIO_GENERALE!$K$3:$P$3,MATCH("*"&amp;$B$50&amp;"*",ORARIO_GENERALE!K34:P34,0)),"")</f>
        <v/>
      </c>
      <c r="F55" s="164" t="str">
        <f t="array" ref="F55">IFERROR(INDEX(ORARIO_GENERALE!$K$3:$P$3,MATCH("*"&amp;$B$50&amp;"*",#REF!,0)),"")</f>
        <v/>
      </c>
      <c r="G55" s="165" t="str">
        <f t="array" ref="G55">IFERROR(INDEX(ORARIO_GENERALE!$K$3:$P$3,MATCH("*"&amp;$B$50&amp;"*",ORARIO_GENERALE!K60:P60,0)),"")</f>
        <v/>
      </c>
      <c r="I55" s="163" t="e">
        <f t="shared" si="6"/>
        <v>#REF!</v>
      </c>
      <c r="J55" s="164" t="str">
        <f t="array" ref="J55">IFERROR(INDEX(ORARIO_GENERALE!$K$3:$P$3,MATCH("*"&amp;$I$50&amp;"*",ORARIO_GENERALE!K8:P8,0)),"")</f>
        <v/>
      </c>
      <c r="K55" s="164" t="str">
        <f t="array" ref="K55">IFERROR(INDEX(ORARIO_GENERALE!$K$3:$P$3,MATCH("*"&amp;$I$50&amp;"*",ORARIO_GENERALE!K21:P21,0)),"")</f>
        <v/>
      </c>
      <c r="L55" s="164" t="str">
        <f t="array" ref="L55">IFERROR(INDEX(ORARIO_GENERALE!$K$3:$P$3,MATCH("*"&amp;$I$50&amp;"*",ORARIO_GENERALE!K34:P34,0)),"")</f>
        <v/>
      </c>
      <c r="M55" s="164" t="str">
        <f t="array" ref="M55">IFERROR(INDEX(ORARIO_GENERALE!$K$3:$P$3,MATCH("*"&amp;$I$50&amp;"*",#REF!,0)),"")</f>
        <v/>
      </c>
      <c r="N55" s="165" t="str">
        <f t="array" ref="N55">IFERROR(INDEX(ORARIO_GENERALE!$K$3:$P$3,MATCH("*"&amp;$I$50&amp;"*",ORARIO_GENERALE!K60:P60,0)),"")</f>
        <v/>
      </c>
      <c r="P55" s="163" t="e">
        <f t="shared" si="7"/>
        <v>#REF!</v>
      </c>
      <c r="Q55" s="164" t="str">
        <f t="array" ref="Q55">IFERROR(INDEX(ORARIO_GENERALE!$K$3:$P$3,MATCH("*"&amp;$P$50&amp;"*",ORARIO_GENERALE!K8:P8,0)),"")</f>
        <v/>
      </c>
      <c r="R55" s="164" t="str">
        <f t="array" ref="R55">IFERROR(INDEX(ORARIO_GENERALE!$K$3:$P$3,MATCH("*"&amp;$P$50&amp;"*",ORARIO_GENERALE!K21:P21,0)),"")</f>
        <v/>
      </c>
      <c r="S55" s="164" t="str">
        <f t="array" ref="S55">IFERROR(INDEX(ORARIO_GENERALE!$K$3:$P$3,MATCH("*"&amp;$P$50&amp;"*",ORARIO_GENERALE!K34:P34,0)),"")</f>
        <v/>
      </c>
      <c r="T55" s="164" t="str">
        <f t="array" ref="T55">IFERROR(INDEX(ORARIO_GENERALE!$K$3:$P$3,MATCH("*"&amp;$P$50&amp;"*",#REF!,0)),"")</f>
        <v/>
      </c>
      <c r="U55" s="165" t="str">
        <f t="array" ref="U55">IFERROR(INDEX(ORARIO_GENERALE!$K$3:$P$3,MATCH("*"&amp;$P$50&amp;"*",ORARIO_GENERALE!K60:P60,0)),"")</f>
        <v/>
      </c>
    </row>
    <row r="56" spans="2:21" ht="15.75" customHeight="1" x14ac:dyDescent="0.25">
      <c r="B56" s="163" t="e">
        <f t="shared" si="5"/>
        <v>#REF!</v>
      </c>
      <c r="C56" s="164" t="str">
        <f t="array" ref="C56">IFERROR(INDEX(ORARIO_GENERALE!$K$3:$P$3,MATCH("*"&amp;$B$50&amp;"*",ORARIO_GENERALE!K9:P9,0)),"")</f>
        <v>ABBADESSA</v>
      </c>
      <c r="D56" s="164" t="str">
        <f t="array" ref="D56">IFERROR(INDEX(ORARIO_GENERALE!$K$3:$P$3,MATCH("*"&amp;$B$50&amp;"*",ORARIO_GENERALE!K22:P22,0)),"")</f>
        <v/>
      </c>
      <c r="E56" s="164" t="str">
        <f t="array" ref="E56">IFERROR(INDEX(ORARIO_GENERALE!$K$3:$P$3,MATCH("*"&amp;$B$50&amp;"*",ORARIO_GENERALE!K35:P35,0)),"")</f>
        <v/>
      </c>
      <c r="F56" s="164" t="str">
        <f t="array" ref="F56">IFERROR(INDEX(ORARIO_GENERALE!$K$3:$P$3,MATCH("*"&amp;$B$50&amp;"*",ORARIO_GENERALE!K44:P44,0)),"")</f>
        <v/>
      </c>
      <c r="G56" s="165" t="str">
        <f t="array" ref="G56">IFERROR(INDEX(ORARIO_GENERALE!$K$3:$P$3,MATCH("*"&amp;$B$50&amp;"*",ORARIO_GENERALE!K61:P61,0)),"")</f>
        <v/>
      </c>
      <c r="I56" s="163" t="e">
        <f t="shared" si="6"/>
        <v>#REF!</v>
      </c>
      <c r="J56" s="164" t="str">
        <f t="array" ref="J56">IFERROR(INDEX(ORARIO_GENERALE!$K$3:$P$3,MATCH("*"&amp;$I$50&amp;"*",ORARIO_GENERALE!K9:P9,0)),"")</f>
        <v/>
      </c>
      <c r="K56" s="164" t="str">
        <f t="array" ref="K56">IFERROR(INDEX(ORARIO_GENERALE!$K$3:$P$3,MATCH("*"&amp;$I$50&amp;"*",ORARIO_GENERALE!K22:P22,0)),"")</f>
        <v/>
      </c>
      <c r="L56" s="164" t="str">
        <f t="array" ref="L56">IFERROR(INDEX(ORARIO_GENERALE!$K$3:$P$3,MATCH("*"&amp;$I$50&amp;"*",ORARIO_GENERALE!K35:P35,0)),"")</f>
        <v/>
      </c>
      <c r="M56" s="164" t="str">
        <f t="array" ref="M56">IFERROR(INDEX(ORARIO_GENERALE!$K$3:$P$3,MATCH("*"&amp;$I$50&amp;"*",ORARIO_GENERALE!K44:P44,0)),"")</f>
        <v/>
      </c>
      <c r="N56" s="165" t="str">
        <f t="array" ref="N56">IFERROR(INDEX(ORARIO_GENERALE!$K$3:$P$3,MATCH("*"&amp;$I$50&amp;"*",ORARIO_GENERALE!K61:P61,0)),"")</f>
        <v/>
      </c>
      <c r="P56" s="163" t="e">
        <f t="shared" si="7"/>
        <v>#REF!</v>
      </c>
      <c r="Q56" s="164" t="str">
        <f t="array" ref="Q56">IFERROR(INDEX(ORARIO_GENERALE!$K$3:$P$3,MATCH("*"&amp;$P$50&amp;"*",ORARIO_GENERALE!K9:P9,0)),"")</f>
        <v/>
      </c>
      <c r="R56" s="164" t="str">
        <f t="array" ref="R56">IFERROR(INDEX(ORARIO_GENERALE!$K$3:$P$3,MATCH("*"&amp;$P$50&amp;"*",ORARIO_GENERALE!K22:P22,0)),"")</f>
        <v/>
      </c>
      <c r="S56" s="164" t="str">
        <f t="array" ref="S56">IFERROR(INDEX(ORARIO_GENERALE!$K$3:$P$3,MATCH("*"&amp;$P$50&amp;"*",ORARIO_GENERALE!K35:P35,0)),"")</f>
        <v/>
      </c>
      <c r="T56" s="164" t="str">
        <f t="array" ref="T56">IFERROR(INDEX(ORARIO_GENERALE!$K$3:$P$3,MATCH("*"&amp;$P$50&amp;"*",ORARIO_GENERALE!K44:P44,0)),"")</f>
        <v/>
      </c>
      <c r="U56" s="165" t="str">
        <f t="array" ref="U56">IFERROR(INDEX(ORARIO_GENERALE!$K$3:$P$3,MATCH("*"&amp;$P$50&amp;"*",ORARIO_GENERALE!K61:P61,0)),"")</f>
        <v/>
      </c>
    </row>
    <row r="57" spans="2:21" ht="15.75" customHeight="1" x14ac:dyDescent="0.25">
      <c r="B57" s="163" t="e">
        <f t="shared" si="5"/>
        <v>#REF!</v>
      </c>
      <c r="C57" s="164" t="str">
        <f t="array" ref="C57">IFERROR(INDEX(ORARIO_GENERALE!$K$3:$P$3,MATCH("*"&amp;$B$50&amp;"*",ORARIO_GENERALE!K10:P10,0)),"")</f>
        <v>ABBADESSA</v>
      </c>
      <c r="D57" s="164" t="str">
        <f t="array" ref="D57">IFERROR(INDEX(ORARIO_GENERALE!$K$3:$P$3,MATCH("*"&amp;$B$50&amp;"*",ORARIO_GENERALE!K23:P23,0)),"")</f>
        <v/>
      </c>
      <c r="E57" s="164" t="str">
        <f t="array" ref="E57">IFERROR(INDEX(ORARIO_GENERALE!$K$3:$P$3,MATCH("*"&amp;$B$50&amp;"*",ORARIO_GENERALE!K36:P36,0)),"")</f>
        <v/>
      </c>
      <c r="F57" s="164" t="str">
        <f t="array" ref="F57">IFERROR(INDEX(ORARIO_GENERALE!$K$3:$P$3,MATCH("*"&amp;$B$50&amp;"*",ORARIO_GENERALE!K45:P45,0)),"")</f>
        <v/>
      </c>
      <c r="G57" s="165" t="str">
        <f t="array" ref="G57">IFERROR(INDEX(ORARIO_GENERALE!$K$3:$P$3,MATCH("*"&amp;$B$50&amp;"*",ORARIO_GENERALE!K64:P64,0)),"")</f>
        <v/>
      </c>
      <c r="I57" s="163" t="e">
        <f t="shared" si="6"/>
        <v>#REF!</v>
      </c>
      <c r="J57" s="164" t="str">
        <f t="array" ref="J57">IFERROR(INDEX(ORARIO_GENERALE!$K$3:$P$3,MATCH("*"&amp;$I$50&amp;"*",ORARIO_GENERALE!K10:P10,0)),"")</f>
        <v/>
      </c>
      <c r="K57" s="164" t="str">
        <f t="array" ref="K57">IFERROR(INDEX(ORARIO_GENERALE!$K$3:$P$3,MATCH("*"&amp;$I$50&amp;"*",ORARIO_GENERALE!K23:P23,0)),"")</f>
        <v/>
      </c>
      <c r="L57" s="164" t="str">
        <f t="array" ref="L57">IFERROR(INDEX(ORARIO_GENERALE!$K$3:$P$3,MATCH("*"&amp;$I$50&amp;"*",ORARIO_GENERALE!K36:P36,0)),"")</f>
        <v/>
      </c>
      <c r="M57" s="164" t="str">
        <f t="array" ref="M57">IFERROR(INDEX(ORARIO_GENERALE!$K$3:$P$3,MATCH("*"&amp;$I$50&amp;"*",ORARIO_GENERALE!K45:P45,0)),"")</f>
        <v/>
      </c>
      <c r="N57" s="165" t="str">
        <f t="array" ref="N57">IFERROR(INDEX(ORARIO_GENERALE!$K$3:$P$3,MATCH("*"&amp;$I$50&amp;"*",ORARIO_GENERALE!K64:P64,0)),"")</f>
        <v/>
      </c>
      <c r="P57" s="163" t="e">
        <f t="shared" si="7"/>
        <v>#REF!</v>
      </c>
      <c r="Q57" s="164" t="str">
        <f t="array" ref="Q57">IFERROR(INDEX(ORARIO_GENERALE!$K$3:$P$3,MATCH("*"&amp;$P$50&amp;"*",ORARIO_GENERALE!K10:P10,0)),"")</f>
        <v/>
      </c>
      <c r="R57" s="164" t="str">
        <f t="array" ref="R57">IFERROR(INDEX(ORARIO_GENERALE!$K$3:$P$3,MATCH("*"&amp;$P$50&amp;"*",ORARIO_GENERALE!K23:P23,0)),"")</f>
        <v/>
      </c>
      <c r="S57" s="164" t="str">
        <f t="array" ref="S57">IFERROR(INDEX(ORARIO_GENERALE!$K$3:$P$3,MATCH("*"&amp;$P$50&amp;"*",ORARIO_GENERALE!K36:P36,0)),"")</f>
        <v/>
      </c>
      <c r="T57" s="164" t="str">
        <f t="array" ref="T57">IFERROR(INDEX(ORARIO_GENERALE!$K$3:$P$3,MATCH("*"&amp;$P$50&amp;"*",ORARIO_GENERALE!K45:P45,0)),"")</f>
        <v/>
      </c>
      <c r="U57" s="165" t="str">
        <f t="array" ref="U57">IFERROR(INDEX(ORARIO_GENERALE!$K$3:$P$3,MATCH("*"&amp;$P$50&amp;"*",ORARIO_GENERALE!K64:P64,0)),"")</f>
        <v/>
      </c>
    </row>
    <row r="58" spans="2:21" ht="15.75" customHeight="1" x14ac:dyDescent="0.25">
      <c r="B58" s="163" t="e">
        <f t="shared" si="5"/>
        <v>#REF!</v>
      </c>
      <c r="C58" s="164" t="str">
        <f t="array" ref="C58">IFERROR(INDEX(ORARIO_GENERALE!$K$3:$P$3,MATCH("*"&amp;$B$50&amp;"*",ORARIO_GENERALE!K11:P11,0)),"")</f>
        <v/>
      </c>
      <c r="D58" s="164" t="str">
        <f t="array" ref="D58">IFERROR(INDEX(ORARIO_GENERALE!$K$3:$P$3,MATCH("*"&amp;$B$50&amp;"*",ORARIO_GENERALE!K24:P24,0)),"")</f>
        <v/>
      </c>
      <c r="E58" s="164" t="str">
        <f t="array" ref="E58">IFERROR(INDEX(ORARIO_GENERALE!$K$3:$P$3,MATCH("*"&amp;$B$50&amp;"*",ORARIO_GENERALE!K37:P37,0)),"")</f>
        <v>FREYRIE</v>
      </c>
      <c r="F58" s="164" t="str">
        <f t="array" ref="F58">IFERROR(INDEX(ORARIO_GENERALE!$K$3:$P$3,MATCH("*"&amp;$B$50&amp;"*",ORARIO_GENERALE!K46:P46,0)),"")</f>
        <v/>
      </c>
      <c r="G58" s="165" t="str">
        <f t="array" ref="G58">IFERROR(INDEX(ORARIO_GENERALE!$K$3:$P$3,MATCH("*"&amp;$B$50&amp;"*",ORARIO_GENERALE!K65:P65,0)),"")</f>
        <v/>
      </c>
      <c r="I58" s="163" t="e">
        <f t="shared" si="6"/>
        <v>#REF!</v>
      </c>
      <c r="J58" s="164" t="str">
        <f t="array" ref="J58">IFERROR(INDEX(ORARIO_GENERALE!$K$3:$P$3,MATCH("*"&amp;$I$50&amp;"*",ORARIO_GENERALE!K11:P11,0)),"")</f>
        <v/>
      </c>
      <c r="K58" s="164" t="str">
        <f t="array" ref="K58">IFERROR(INDEX(ORARIO_GENERALE!$K$3:$P$3,MATCH("*"&amp;$I$50&amp;"*",ORARIO_GENERALE!K24:P24,0)),"")</f>
        <v/>
      </c>
      <c r="L58" s="164" t="str">
        <f t="array" ref="L58">IFERROR(INDEX(ORARIO_GENERALE!$K$3:$P$3,MATCH("*"&amp;$I$50&amp;"*",ORARIO_GENERALE!K37:P37,0)),"")</f>
        <v/>
      </c>
      <c r="M58" s="164" t="str">
        <f t="array" ref="M58">IFERROR(INDEX(ORARIO_GENERALE!$K$3:$P$3,MATCH("*"&amp;$I$50&amp;"*",ORARIO_GENERALE!K46:P46,0)),"")</f>
        <v/>
      </c>
      <c r="N58" s="165" t="str">
        <f t="array" ref="N58">IFERROR(INDEX(ORARIO_GENERALE!$K$3:$P$3,MATCH("*"&amp;$I$50&amp;"*",ORARIO_GENERALE!K65:P65,0)),"")</f>
        <v/>
      </c>
      <c r="P58" s="163" t="e">
        <f t="shared" si="7"/>
        <v>#REF!</v>
      </c>
      <c r="Q58" s="164" t="str">
        <f t="array" ref="Q58">IFERROR(INDEX(ORARIO_GENERALE!$K$3:$P$3,MATCH("*"&amp;$P$50&amp;"*",ORARIO_GENERALE!K11:P11,0)),"")</f>
        <v/>
      </c>
      <c r="R58" s="164" t="str">
        <f t="array" ref="R58">IFERROR(INDEX(ORARIO_GENERALE!$K$3:$P$3,MATCH("*"&amp;$P$50&amp;"*",ORARIO_GENERALE!K24:P24,0)),"")</f>
        <v/>
      </c>
      <c r="S58" s="164" t="str">
        <f t="array" ref="S58">IFERROR(INDEX(ORARIO_GENERALE!$K$3:$P$3,MATCH("*"&amp;$P$50&amp;"*",ORARIO_GENERALE!K37:P37,0)),"")</f>
        <v/>
      </c>
      <c r="T58" s="164" t="str">
        <f t="array" ref="T58">IFERROR(INDEX(ORARIO_GENERALE!$K$3:$P$3,MATCH("*"&amp;$P$50&amp;"*",ORARIO_GENERALE!K46:P46,0)),"")</f>
        <v/>
      </c>
      <c r="U58" s="165" t="str">
        <f t="array" ref="U58">IFERROR(INDEX(ORARIO_GENERALE!$K$3:$P$3,MATCH("*"&amp;$P$50&amp;"*",ORARIO_GENERALE!K65:P65,0)),"")</f>
        <v/>
      </c>
    </row>
    <row r="59" spans="2:21" ht="15.75" customHeight="1" x14ac:dyDescent="0.25">
      <c r="B59" s="163" t="e">
        <f t="shared" si="5"/>
        <v>#REF!</v>
      </c>
      <c r="C59" s="164" t="str">
        <f t="array" ref="C59">IFERROR(INDEX(ORARIO_GENERALE!$K$3:$P$3,MATCH("*"&amp;$B$50&amp;"*",ORARIO_GENERALE!K12:P12,0)),"")</f>
        <v/>
      </c>
      <c r="D59" s="164" t="str">
        <f t="array" ref="D59">IFERROR(INDEX(ORARIO_GENERALE!$K$3:$P$3,MATCH("*"&amp;$B$50&amp;"*",ORARIO_GENERALE!K25:P25,0)),"")</f>
        <v/>
      </c>
      <c r="E59" s="164" t="str">
        <f t="array" ref="E59">IFERROR(INDEX(ORARIO_GENERALE!$K$3:$P$3,MATCH("*"&amp;$B$50&amp;"*",ORARIO_GENERALE!K38:P38,0)),"")</f>
        <v>FREYRIE</v>
      </c>
      <c r="F59" s="164" t="str">
        <f t="array" ref="F59">IFERROR(INDEX(ORARIO_GENERALE!$K$3:$P$3,MATCH("*"&amp;$B$50&amp;"*",ORARIO_GENERALE!K47:P47,0)),"")</f>
        <v/>
      </c>
      <c r="G59" s="165" t="str">
        <f t="array" ref="G59">IFERROR(INDEX(ORARIO_GENERALE!$K$3:$P$3,MATCH("*"&amp;$B$50&amp;"*",ORARIO_GENERALE!K66:P66,0)),"")</f>
        <v/>
      </c>
      <c r="I59" s="163" t="e">
        <f t="shared" si="6"/>
        <v>#REF!</v>
      </c>
      <c r="J59" s="164" t="str">
        <f t="array" ref="J59">IFERROR(INDEX(ORARIO_GENERALE!$K$3:$P$3,MATCH("*"&amp;$I$50&amp;"*",ORARIO_GENERALE!K12:P12,0)),"")</f>
        <v/>
      </c>
      <c r="K59" s="164" t="str">
        <f t="array" ref="K59">IFERROR(INDEX(ORARIO_GENERALE!$K$3:$P$3,MATCH("*"&amp;$I$50&amp;"*",ORARIO_GENERALE!K25:P25,0)),"")</f>
        <v/>
      </c>
      <c r="L59" s="164" t="str">
        <f t="array" ref="L59">IFERROR(INDEX(ORARIO_GENERALE!$K$3:$P$3,MATCH("*"&amp;$I$50&amp;"*",ORARIO_GENERALE!K38:P38,0)),"")</f>
        <v/>
      </c>
      <c r="M59" s="164" t="str">
        <f t="array" ref="M59">IFERROR(INDEX(ORARIO_GENERALE!$K$3:$P$3,MATCH("*"&amp;$I$50&amp;"*",ORARIO_GENERALE!K47:P47,0)),"")</f>
        <v/>
      </c>
      <c r="N59" s="165" t="str">
        <f t="array" ref="N59">IFERROR(INDEX(ORARIO_GENERALE!$K$3:$P$3,MATCH("*"&amp;$I$50&amp;"*",ORARIO_GENERALE!K66:P66,0)),"")</f>
        <v/>
      </c>
      <c r="P59" s="163" t="e">
        <f t="shared" si="7"/>
        <v>#REF!</v>
      </c>
      <c r="Q59" s="164" t="str">
        <f t="array" ref="Q59">IFERROR(INDEX(ORARIO_GENERALE!$K$3:$P$3,MATCH("*"&amp;$P$50&amp;"*",ORARIO_GENERALE!K12:P12,0)),"")</f>
        <v/>
      </c>
      <c r="R59" s="164" t="str">
        <f t="array" ref="R59">IFERROR(INDEX(ORARIO_GENERALE!$K$3:$P$3,MATCH("*"&amp;$P$50&amp;"*",ORARIO_GENERALE!K25:P25,0)),"")</f>
        <v/>
      </c>
      <c r="S59" s="164" t="str">
        <f t="array" ref="S59">IFERROR(INDEX(ORARIO_GENERALE!$K$3:$P$3,MATCH("*"&amp;$P$50&amp;"*",ORARIO_GENERALE!K38:P38,0)),"")</f>
        <v/>
      </c>
      <c r="T59" s="164" t="str">
        <f t="array" ref="T59">IFERROR(INDEX(ORARIO_GENERALE!$K$3:$P$3,MATCH("*"&amp;$P$50&amp;"*",ORARIO_GENERALE!K47:P47,0)),"")</f>
        <v/>
      </c>
      <c r="U59" s="165" t="str">
        <f t="array" ref="U59">IFERROR(INDEX(ORARIO_GENERALE!$K$3:$P$3,MATCH("*"&amp;$P$50&amp;"*",ORARIO_GENERALE!K66:P66,0)),"")</f>
        <v/>
      </c>
    </row>
    <row r="60" spans="2:21" ht="15.75" customHeight="1" x14ac:dyDescent="0.25">
      <c r="B60" s="163" t="e">
        <f t="shared" si="5"/>
        <v>#REF!</v>
      </c>
      <c r="C60" s="164" t="str">
        <f t="array" ref="C60">IFERROR(INDEX(ORARIO_GENERALE!$K$3:$P$3,MATCH("*"&amp;$B$50&amp;"*",ORARIO_GENERALE!K13:P13,0)),"")</f>
        <v/>
      </c>
      <c r="D60" s="164" t="str">
        <f t="array" ref="D60">IFERROR(INDEX(ORARIO_GENERALE!$K$3:$P$3,MATCH("*"&amp;$B$50&amp;"*",ORARIO_GENERALE!K26:P26,0)),"")</f>
        <v/>
      </c>
      <c r="E60" s="164" t="str">
        <f t="array" ref="E60">IFERROR(INDEX(ORARIO_GENERALE!$K$3:$P$3,MATCH("*"&amp;$B$50&amp;"*",ORARIO_GENERALE!K39:P39,0)),"")</f>
        <v/>
      </c>
      <c r="F60" s="164" t="str">
        <f t="array" ref="F60">IFERROR(INDEX(ORARIO_GENERALE!$K$3:$P$3,MATCH("*"&amp;$B$50&amp;"*",ORARIO_GENERALE!L48:P48,0)),"")</f>
        <v>ABBADESSA</v>
      </c>
      <c r="G60" s="165" t="str">
        <f t="array" ref="G60">IFERROR(INDEX(ORARIO_GENERALE!$K$3:$P$3,MATCH("*"&amp;$B$50&amp;"*",ORARIO_GENERALE!K67:P67,0)),"")</f>
        <v/>
      </c>
      <c r="I60" s="163" t="e">
        <f t="shared" si="6"/>
        <v>#REF!</v>
      </c>
      <c r="J60" s="164" t="str">
        <f t="array" ref="J60">IFERROR(INDEX(ORARIO_GENERALE!$K$3:$P$3,MATCH("*"&amp;$I$50&amp;"*",ORARIO_GENERALE!K13:P13,0)),"")</f>
        <v/>
      </c>
      <c r="K60" s="164" t="str">
        <f t="array" ref="K60">IFERROR(INDEX(ORARIO_GENERALE!$K$3:$P$3,MATCH("*"&amp;$I$50&amp;"*",ORARIO_GENERALE!K26:P26,0)),"")</f>
        <v/>
      </c>
      <c r="L60" s="164" t="str">
        <f t="array" ref="L60">IFERROR(INDEX(ORARIO_GENERALE!$K$3:$P$3,MATCH("*"&amp;$I$50&amp;"*",ORARIO_GENERALE!K39:P39,0)),"")</f>
        <v/>
      </c>
      <c r="M60" s="164" t="str">
        <f t="array" ref="M60">IFERROR(INDEX(ORARIO_GENERALE!$K$3:$P$3,MATCH("*"&amp;$I$50&amp;"*",ORARIO_GENERALE!L48:P48,0)),"")</f>
        <v/>
      </c>
      <c r="N60" s="165" t="str">
        <f t="array" ref="N60">IFERROR(INDEX(ORARIO_GENERALE!$K$3:$P$3,MATCH("*"&amp;$I$50&amp;"*",ORARIO_GENERALE!K67:P67,0)),"")</f>
        <v/>
      </c>
      <c r="P60" s="163" t="e">
        <f t="shared" si="7"/>
        <v>#REF!</v>
      </c>
      <c r="Q60" s="164" t="str">
        <f t="array" ref="Q60">IFERROR(INDEX(ORARIO_GENERALE!$K$3:$P$3,MATCH("*"&amp;$P$50&amp;"*",ORARIO_GENERALE!K13:P13,0)),"")</f>
        <v/>
      </c>
      <c r="R60" s="164" t="str">
        <f t="array" ref="R60">IFERROR(INDEX(ORARIO_GENERALE!$K$3:$P$3,MATCH("*"&amp;$P$50&amp;"*",ORARIO_GENERALE!K26:P26,0)),"")</f>
        <v/>
      </c>
      <c r="S60" s="164" t="str">
        <f t="array" ref="S60">IFERROR(INDEX(ORARIO_GENERALE!$K$3:$P$3,MATCH("*"&amp;$P$50&amp;"*",ORARIO_GENERALE!K39:P39,0)),"")</f>
        <v/>
      </c>
      <c r="T60" s="164" t="str">
        <f t="array" ref="T60">IFERROR(INDEX(ORARIO_GENERALE!$K$3:$P$3,MATCH("*"&amp;$P$50&amp;"*",ORARIO_GENERALE!L48:P48,0)),"")</f>
        <v/>
      </c>
      <c r="U60" s="165" t="str">
        <f t="array" ref="U60">IFERROR(INDEX(ORARIO_GENERALE!$K$3:$P$3,MATCH("*"&amp;$P$50&amp;"*",ORARIO_GENERALE!K67:P67,0)),"")</f>
        <v/>
      </c>
    </row>
    <row r="61" spans="2:21" ht="15.75" customHeight="1" x14ac:dyDescent="0.25">
      <c r="B61" s="163" t="e">
        <f t="shared" si="5"/>
        <v>#REF!</v>
      </c>
      <c r="C61" s="164" t="str">
        <f t="array" ref="C61">IFERROR(INDEX(ORARIO_GENERALE!$K$3:$P$3,MATCH("*"&amp;$B$50&amp;"*",ORARIO_GENERALE!K14:P14,0)),"")</f>
        <v/>
      </c>
      <c r="D61" s="164" t="str">
        <f t="array" ref="D61">IFERROR(INDEX(ORARIO_GENERALE!$K$3:$P$3,MATCH("*"&amp;$B$50&amp;"*",ORARIO_GENERALE!K27:P27,0)),"")</f>
        <v/>
      </c>
      <c r="E61" s="164" t="str">
        <f t="array" ref="E61">IFERROR(INDEX(ORARIO_GENERALE!$K$3:$P$3,MATCH("*"&amp;$B$50&amp;"*",ORARIO_GENERALE!K40:P40,0)),"")</f>
        <v/>
      </c>
      <c r="F61" s="164" t="str">
        <f t="array" ref="F61">IFERROR(INDEX(ORARIO_GENERALE!$K$3:$P$3,MATCH("*"&amp;$B$50&amp;"*",ORARIO_GENERALE!L54:P54,0)),"")</f>
        <v/>
      </c>
      <c r="G61" s="165" t="str">
        <f t="array" ref="G61">IFERROR(INDEX(ORARIO_GENERALE!$K$3:$P$3,MATCH("*"&amp;$B$50&amp;"*",ORARIO_GENERALE!K68:P68,0)),"")</f>
        <v/>
      </c>
      <c r="I61" s="163" t="e">
        <f t="shared" si="6"/>
        <v>#REF!</v>
      </c>
      <c r="J61" s="164" t="str">
        <f t="array" ref="J61">IFERROR(INDEX(ORARIO_GENERALE!$K$3:$P$3,MATCH("*"&amp;$I$50&amp;"*",ORARIO_GENERALE!K14:P14,0)),"")</f>
        <v/>
      </c>
      <c r="K61" s="164" t="str">
        <f t="array" ref="K61">IFERROR(INDEX(ORARIO_GENERALE!$K$3:$P$3,MATCH("*"&amp;$I$50&amp;"*",ORARIO_GENERALE!K27:P27,0)),"")</f>
        <v>ABBADESSA</v>
      </c>
      <c r="L61" s="164" t="str">
        <f t="array" ref="L61">IFERROR(INDEX(ORARIO_GENERALE!$K$3:$P$3,MATCH("*"&amp;$I$50&amp;"*",ORARIO_GENERALE!K40:P40,0)),"")</f>
        <v/>
      </c>
      <c r="M61" s="164" t="str">
        <f t="array" ref="M61">IFERROR(INDEX(ORARIO_GENERALE!$K$3:$P$3,MATCH("*"&amp;$I$50&amp;"*",ORARIO_GENERALE!L54:P54,0)),"")</f>
        <v>FERRANTE</v>
      </c>
      <c r="N61" s="165" t="str">
        <f t="array" ref="N61">IFERROR(INDEX(ORARIO_GENERALE!$K$3:$P$3,MATCH("*"&amp;$I$50&amp;"*",ORARIO_GENERALE!K68:P68,0)),"")</f>
        <v/>
      </c>
      <c r="P61" s="163" t="e">
        <f t="shared" si="7"/>
        <v>#REF!</v>
      </c>
      <c r="Q61" s="164" t="str">
        <f t="array" ref="Q61">IFERROR(INDEX(ORARIO_GENERALE!$K$3:$P$3,MATCH("*"&amp;$P$50&amp;"*",ORARIO_GENERALE!K14:P14,0)),"")</f>
        <v/>
      </c>
      <c r="R61" s="164" t="str">
        <f t="array" ref="R61">IFERROR(INDEX(ORARIO_GENERALE!$K$3:$P$3,MATCH("*"&amp;$P$50&amp;"*",ORARIO_GENERALE!K27:P27,0)),"")</f>
        <v/>
      </c>
      <c r="S61" s="164" t="str">
        <f t="array" ref="S61">IFERROR(INDEX(ORARIO_GENERALE!$K$3:$P$3,MATCH("*"&amp;$P$50&amp;"*",ORARIO_GENERALE!K40:P40,0)),"")</f>
        <v/>
      </c>
      <c r="T61" s="164" t="str">
        <f t="array" ref="T61">IFERROR(INDEX(ORARIO_GENERALE!$K$3:$P$3,MATCH("*"&amp;$P$50&amp;"*",ORARIO_GENERALE!L54:P54,0)),"")</f>
        <v/>
      </c>
      <c r="U61" s="165" t="str">
        <f t="array" ref="U61">IFERROR(INDEX(ORARIO_GENERALE!$K$3:$P$3,MATCH("*"&amp;$P$50&amp;"*",ORARIO_GENERALE!K68:P68,0)),"")</f>
        <v/>
      </c>
    </row>
    <row r="62" spans="2:21" ht="15.75" customHeight="1" x14ac:dyDescent="0.25">
      <c r="B62" s="163" t="e">
        <f t="shared" si="5"/>
        <v>#REF!</v>
      </c>
      <c r="C62" s="164" t="str">
        <f t="array" ref="C62">IFERROR(INDEX(ORARIO_GENERALE!$K$3:$P$3,MATCH("*"&amp;$B$50&amp;"*",ORARIO_GENERALE!K15:P15,0)),"")</f>
        <v/>
      </c>
      <c r="D62" s="164" t="str">
        <f t="array" ref="D62">IFERROR(INDEX(ORARIO_GENERALE!$K$3:$P$3,MATCH("*"&amp;$B$50&amp;"*",ORARIO_GENERALE!K28:P28,0)),"")</f>
        <v/>
      </c>
      <c r="E62" s="164" t="str">
        <f t="array" ref="E62">IFERROR(INDEX(ORARIO_GENERALE!$K$3:$P$3,MATCH("*"&amp;$B$50&amp;"*",ORARIO_GENERALE!K41:P41,0)),"")</f>
        <v/>
      </c>
      <c r="F62" s="164" t="str">
        <f t="array" ref="F62">IFERROR(INDEX(ORARIO_GENERALE!$K$3:$P$3,MATCH("*"&amp;$B$50&amp;"*",#REF!,0)),"")</f>
        <v/>
      </c>
      <c r="G62" s="165" t="str">
        <f t="array" ref="G62">IFERROR(INDEX(ORARIO_GENERALE!$K$3:$P$3,MATCH("*"&amp;$B$50&amp;"*",ORARIO_GENERALE!K69:P69,0)),"")</f>
        <v/>
      </c>
      <c r="I62" s="163" t="e">
        <f t="shared" si="6"/>
        <v>#REF!</v>
      </c>
      <c r="J62" s="164" t="str">
        <f t="array" ref="J62">IFERROR(INDEX(ORARIO_GENERALE!$K$3:$P$3,MATCH("*"&amp;$I$50&amp;"*",ORARIO_GENERALE!K15:P15,0)),"")</f>
        <v/>
      </c>
      <c r="K62" s="164" t="str">
        <f t="array" ref="K62">IFERROR(INDEX(ORARIO_GENERALE!$K$3:$P$3,MATCH("*"&amp;$I$50&amp;"*",ORARIO_GENERALE!K28:P28,0)),"")</f>
        <v>ABBADESSA</v>
      </c>
      <c r="L62" s="164" t="str">
        <f t="array" ref="L62">IFERROR(INDEX(ORARIO_GENERALE!$K$3:$P$3,MATCH("*"&amp;$I$50&amp;"*",ORARIO_GENERALE!K41:P41,0)),"")</f>
        <v/>
      </c>
      <c r="M62" s="164" t="str">
        <f t="array" ref="M62">IFERROR(INDEX(ORARIO_GENERALE!$K$3:$P$3,MATCH("*"&amp;$I$50&amp;"*",#REF!,0)),"")</f>
        <v/>
      </c>
      <c r="N62" s="165" t="str">
        <f t="array" ref="N62">IFERROR(INDEX(ORARIO_GENERALE!$K$3:$P$3,MATCH("*"&amp;$I$50&amp;"*",ORARIO_GENERALE!K69:P69,0)),"")</f>
        <v/>
      </c>
      <c r="P62" s="163" t="e">
        <f t="shared" si="7"/>
        <v>#REF!</v>
      </c>
      <c r="Q62" s="164" t="str">
        <f t="array" ref="Q62">IFERROR(INDEX(ORARIO_GENERALE!$K$3:$P$3,MATCH("*"&amp;$P$50&amp;"*",ORARIO_GENERALE!K15:P15,0)),"")</f>
        <v/>
      </c>
      <c r="R62" s="164" t="str">
        <f t="array" ref="R62">IFERROR(INDEX(ORARIO_GENERALE!$K$3:$P$3,MATCH("*"&amp;$P$50&amp;"*",ORARIO_GENERALE!K28:P28,0)),"")</f>
        <v/>
      </c>
      <c r="S62" s="164" t="str">
        <f t="array" ref="S62">IFERROR(INDEX(ORARIO_GENERALE!$K$3:$P$3,MATCH("*"&amp;$P$50&amp;"*",ORARIO_GENERALE!K41:P41,0)),"")</f>
        <v/>
      </c>
      <c r="T62" s="164" t="str">
        <f t="array" ref="T62">IFERROR(INDEX(ORARIO_GENERALE!$K$3:$P$3,MATCH("*"&amp;$P$50&amp;"*",#REF!,0)),"")</f>
        <v/>
      </c>
      <c r="U62" s="165" t="str">
        <f t="array" ref="U62">IFERROR(INDEX(ORARIO_GENERALE!$K$3:$P$3,MATCH("*"&amp;$P$50&amp;"*",ORARIO_GENERALE!K69:P69,0)),"")</f>
        <v/>
      </c>
    </row>
    <row r="63" spans="2:21" ht="15.75" customHeight="1" x14ac:dyDescent="0.25">
      <c r="B63" s="180" t="e">
        <f t="shared" si="5"/>
        <v>#REF!</v>
      </c>
      <c r="C63" s="181" t="str">
        <f t="array" ref="C63">IFERROR(INDEX(ORARIO_GENERALE!$K$3:$P$3,MATCH("*"&amp;$B$50&amp;"*",ORARIO_GENERALE!K16:P16,0)),"")</f>
        <v/>
      </c>
      <c r="D63" s="181" t="str">
        <f t="array" ref="D63">IFERROR(INDEX(ORARIO_GENERALE!$K$3:$P$3,MATCH("*"&amp;$B$50&amp;"*",ORARIO_GENERALE!K29:P29,0)),"")</f>
        <v/>
      </c>
      <c r="E63" s="181" t="str">
        <f t="array" ref="E63">IFERROR(INDEX(ORARIO_GENERALE!$K$3:$P$3,MATCH("*"&amp;$B$50&amp;"*",ORARIO_GENERALE!K42:P42,0)),"")</f>
        <v/>
      </c>
      <c r="F63" s="181" t="str">
        <f t="array" ref="F63">IFERROR(INDEX(ORARIO_GENERALE!$K$3:$P$3,MATCH("*"&amp;$B$50&amp;"*",ORARIO_GENERALE!K56:P56,0)),"")</f>
        <v/>
      </c>
      <c r="G63" s="182" t="str">
        <f t="array" ref="G63">IFERROR(INDEX(ORARIO_GENERALE!$K$3:$P$3,MATCH("*"&amp;$B$50&amp;"*",ORARIO_GENERALE!K70:P70,0)),"")</f>
        <v/>
      </c>
      <c r="I63" s="180" t="e">
        <f t="shared" si="6"/>
        <v>#REF!</v>
      </c>
      <c r="J63" s="181" t="str">
        <f t="array" ref="J63">IFERROR(INDEX(ORARIO_GENERALE!$K$3:$P$3,MATCH("*"&amp;$I$50&amp;"*",ORARIO_GENERALE!K16:P16,0)),"")</f>
        <v/>
      </c>
      <c r="K63" s="181" t="str">
        <f t="array" ref="K63">IFERROR(INDEX(ORARIO_GENERALE!$K$3:$P$3,MATCH("*"&amp;$I$50&amp;"*",ORARIO_GENERALE!K29:P29,0)),"")</f>
        <v/>
      </c>
      <c r="L63" s="181" t="str">
        <f t="array" ref="L63">IFERROR(INDEX(ORARIO_GENERALE!$K$3:$P$3,MATCH("*"&amp;$I$50&amp;"*",ORARIO_GENERALE!K42:P42,0)),"")</f>
        <v/>
      </c>
      <c r="M63" s="181" t="str">
        <f t="array" ref="M63">IFERROR(INDEX(ORARIO_GENERALE!$K$3:$P$3,MATCH("*"&amp;$I$50&amp;"*",ORARIO_GENERALE!K56:P56,0)),"")</f>
        <v/>
      </c>
      <c r="N63" s="182" t="str">
        <f t="array" ref="N63">IFERROR(INDEX(ORARIO_GENERALE!$K$3:$P$3,MATCH("*"&amp;$I$50&amp;"*",ORARIO_GENERALE!K70:P70,0)),"")</f>
        <v/>
      </c>
      <c r="P63" s="180" t="e">
        <f t="shared" si="7"/>
        <v>#REF!</v>
      </c>
      <c r="Q63" s="181" t="str">
        <f t="array" ref="Q63">IFERROR(INDEX(ORARIO_GENERALE!$K$3:$P$3,MATCH("*"&amp;$P$50&amp;"*",ORARIO_GENERALE!K16:P16,0)),"")</f>
        <v/>
      </c>
      <c r="R63" s="181" t="str">
        <f t="array" ref="R63">IFERROR(INDEX(ORARIO_GENERALE!$K$3:$P$3,MATCH("*"&amp;$P$50&amp;"*",ORARIO_GENERALE!K29:P29,0)),"")</f>
        <v/>
      </c>
      <c r="S63" s="181" t="str">
        <f t="array" ref="S63">IFERROR(INDEX(ORARIO_GENERALE!$K$3:$P$3,MATCH("*"&amp;$P$50&amp;"*",ORARIO_GENERALE!K42:P42,0)),"")</f>
        <v/>
      </c>
      <c r="T63" s="181" t="str">
        <f t="array" ref="T63">IFERROR(INDEX(ORARIO_GENERALE!$K$3:$P$3,MATCH("*"&amp;$P$50&amp;"*",ORARIO_GENERALE!K56:P56,0)),"")</f>
        <v/>
      </c>
      <c r="U63" s="182" t="str">
        <f t="array" ref="U63">IFERROR(INDEX(ORARIO_GENERALE!$K$3:$P$3,MATCH("*"&amp;$P$50&amp;"*",ORARIO_GENERALE!K70:P70,0)),"")</f>
        <v/>
      </c>
    </row>
    <row r="64" spans="2:21" ht="15.75" customHeight="1" x14ac:dyDescent="0.25"/>
    <row r="65" spans="2:21" ht="15.75" customHeight="1" x14ac:dyDescent="0.25">
      <c r="B65" s="147" t="s">
        <v>166</v>
      </c>
      <c r="C65" s="148"/>
      <c r="D65" s="148"/>
      <c r="E65" s="148"/>
      <c r="F65" s="148"/>
      <c r="G65" s="149"/>
      <c r="I65" s="147" t="s">
        <v>167</v>
      </c>
      <c r="J65" s="148"/>
      <c r="K65" s="148"/>
      <c r="L65" s="148"/>
      <c r="M65" s="148"/>
      <c r="N65" s="149"/>
      <c r="P65" s="147" t="s">
        <v>168</v>
      </c>
      <c r="Q65" s="148"/>
      <c r="R65" s="148"/>
      <c r="S65" s="148"/>
      <c r="T65" s="148"/>
      <c r="U65" s="149"/>
    </row>
    <row r="66" spans="2:21" ht="15.75" customHeight="1" x14ac:dyDescent="0.25">
      <c r="B66" s="155"/>
      <c r="C66" s="14" t="s">
        <v>23</v>
      </c>
      <c r="D66" s="14" t="s">
        <v>27</v>
      </c>
      <c r="E66" s="14" t="s">
        <v>28</v>
      </c>
      <c r="F66" s="14" t="s">
        <v>29</v>
      </c>
      <c r="G66" s="156" t="s">
        <v>30</v>
      </c>
      <c r="I66" s="155"/>
      <c r="J66" s="14" t="s">
        <v>23</v>
      </c>
      <c r="K66" s="14" t="s">
        <v>27</v>
      </c>
      <c r="L66" s="14" t="s">
        <v>28</v>
      </c>
      <c r="M66" s="14" t="s">
        <v>29</v>
      </c>
      <c r="N66" s="156" t="s">
        <v>30</v>
      </c>
      <c r="P66" s="155"/>
      <c r="Q66" s="14" t="s">
        <v>23</v>
      </c>
      <c r="R66" s="14" t="s">
        <v>27</v>
      </c>
      <c r="S66" s="14" t="s">
        <v>28</v>
      </c>
      <c r="T66" s="14" t="s">
        <v>29</v>
      </c>
      <c r="U66" s="156" t="s">
        <v>30</v>
      </c>
    </row>
    <row r="67" spans="2:21" ht="15.75" customHeight="1" x14ac:dyDescent="0.25">
      <c r="B67" s="163" t="e">
        <f t="shared" ref="B67:B78" si="8">#REF!</f>
        <v>#REF!</v>
      </c>
      <c r="C67" s="164" t="str">
        <f t="array" ref="C67">IFERROR(INDEX(ORARIO_GENERALE!$K$3:$P$3,MATCH("*"&amp;$B$65&amp;"*",ORARIO_GENERALE!L5:P5,0)),"")</f>
        <v/>
      </c>
      <c r="D67" s="164" t="str">
        <f t="array" ref="D67">IFERROR(INDEX(ORARIO_GENERALE!$K$3:$P$3,MATCH("*"&amp;$B$65&amp;"*",ORARIO_GENERALE!L18:P18,0)),"")</f>
        <v/>
      </c>
      <c r="E67" s="164" t="str">
        <f t="array" ref="E67">IFERROR(INDEX(ORARIO_GENERALE!$K$3:$P$3,MATCH("*"&amp;$B$65&amp;"*",ORARIO_GENERALE!K31:P31,0)),"")</f>
        <v/>
      </c>
      <c r="F67" s="164" t="str">
        <f t="array" ref="F67">IFERROR(INDEX(ORARIO_GENERALE!$K$3:$P$3,MATCH("*"&amp;$B$65&amp;"*",#REF!,0)),"")</f>
        <v/>
      </c>
      <c r="G67" s="165" t="str">
        <f t="array" ref="G67">IFERROR(INDEX(ORARIO_GENERALE!$K$3:$P$3,MATCH("*"&amp;$B$65&amp;"*",ORARIO_GENERALE!K57:P57,0)),"")</f>
        <v/>
      </c>
      <c r="I67" s="163" t="e">
        <f t="shared" ref="I67:I78" si="9">#REF!</f>
        <v>#REF!</v>
      </c>
      <c r="J67" s="164" t="str">
        <f t="array" ref="J67">IFERROR(INDEX(ORARIO_GENERALE!$K$3:$P$3,MATCH("*"&amp;$I$65&amp;"*",ORARIO_GENERALE!L5:P5,0)),"")</f>
        <v/>
      </c>
      <c r="K67" s="164" t="str">
        <f t="array" ref="K67">IFERROR(INDEX(ORARIO_GENERALE!$K$3:$P$3,MATCH("*"&amp;$I$65&amp;"*",ORARIO_GENERALE!L18:P18,0)),"")</f>
        <v/>
      </c>
      <c r="L67" s="164" t="str">
        <f t="array" ref="L67">IFERROR(INDEX(ORARIO_GENERALE!$K$3:$P$3,MATCH("*"&amp;$I$65&amp;"*",ORARIO_GENERALE!K31:P31,0)),"")</f>
        <v/>
      </c>
      <c r="M67" s="164" t="str">
        <f t="array" ref="M67">IFERROR(INDEX(ORARIO_GENERALE!$K$3:$P$3,MATCH("*"&amp;$I$65&amp;"*",#REF!,0)),"")</f>
        <v/>
      </c>
      <c r="N67" s="165" t="str">
        <f t="array" ref="N67">IFERROR(INDEX(ORARIO_GENERALE!$K$3:$P$3,MATCH("*"&amp;$I$65&amp;"*",ORARIO_GENERALE!K57:P57,0)),"")</f>
        <v/>
      </c>
      <c r="P67" s="163" t="e">
        <f t="shared" ref="P67:P78" si="10">#REF!</f>
        <v>#REF!</v>
      </c>
      <c r="Q67" s="164" t="str">
        <f t="array" ref="Q67">IFERROR(INDEX(ORARIO_GENERALE!$K$3:$P$3,MATCH("*"&amp;$P$65&amp;"*",ORARIO_GENERALE!L5:P5,0)),"")</f>
        <v/>
      </c>
      <c r="R67" s="164" t="str">
        <f t="array" ref="R67">IFERROR(INDEX(ORARIO_GENERALE!$K$3:$P$3,MATCH("*"&amp;$P$65&amp;"*",ORARIO_GENERALE!L18:P18,0)),"")</f>
        <v/>
      </c>
      <c r="S67" s="164" t="str">
        <f t="array" ref="S67">IFERROR(INDEX(ORARIO_GENERALE!$K$3:$P$3,MATCH("*"&amp;$P$65&amp;"*",ORARIO_GENERALE!K31:P31,0)),"")</f>
        <v/>
      </c>
      <c r="T67" s="164" t="str">
        <f t="array" ref="T67">IFERROR(INDEX(ORARIO_GENERALE!$K$3:$P$3,MATCH("*"&amp;$P$65&amp;"*",#REF!,0)),"")</f>
        <v/>
      </c>
      <c r="U67" s="165" t="str">
        <f t="array" ref="U67">IFERROR(INDEX(ORARIO_GENERALE!$K$3:$P$3,MATCH("*"&amp;$P$65&amp;"*",ORARIO_GENERALE!K57:P57,0)),"")</f>
        <v/>
      </c>
    </row>
    <row r="68" spans="2:21" ht="15.75" customHeight="1" x14ac:dyDescent="0.25">
      <c r="B68" s="163" t="e">
        <f t="shared" si="8"/>
        <v>#REF!</v>
      </c>
      <c r="C68" s="164" t="str">
        <f t="array" ref="C68">IFERROR(INDEX(ORARIO_GENERALE!$K$3:$P$3,MATCH("*"&amp;$B$65&amp;"*",ORARIO_GENERALE!K6:P6,0)),"")</f>
        <v/>
      </c>
      <c r="D68" s="164" t="str">
        <f t="array" ref="D68">IFERROR(INDEX(ORARIO_GENERALE!$K$3:$P$3,MATCH("*"&amp;$B$65&amp;"*",ORARIO_GENERALE!L19:P19,0)),"")</f>
        <v/>
      </c>
      <c r="E68" s="164" t="str">
        <f t="array" ref="E68">IFERROR(INDEX(ORARIO_GENERALE!$K$3:$P$3,MATCH("*"&amp;$B$65&amp;"*",ORARIO_GENERALE!K32:P32,0)),"")</f>
        <v/>
      </c>
      <c r="F68" s="164" t="str">
        <f t="array" ref="F68">IFERROR(INDEX(ORARIO_GENERALE!$K$3:$P$3,MATCH("*"&amp;$B$65&amp;"*",#REF!,0)),"")</f>
        <v/>
      </c>
      <c r="G68" s="165" t="str">
        <f t="array" ref="G68">IFERROR(INDEX(ORARIO_GENERALE!$K$3:$P$3,MATCH("*"&amp;$B$65&amp;"*",ORARIO_GENERALE!K58:P58,0)),"")</f>
        <v/>
      </c>
      <c r="I68" s="163" t="e">
        <f t="shared" si="9"/>
        <v>#REF!</v>
      </c>
      <c r="J68" s="164" t="str">
        <f t="array" ref="J68">IFERROR(INDEX(ORARIO_GENERALE!$K$3:$P$3,MATCH("*"&amp;$I$65&amp;"*",ORARIO_GENERALE!K6:P6,0)),"")</f>
        <v/>
      </c>
      <c r="K68" s="164" t="str">
        <f t="array" ref="K68">IFERROR(INDEX(ORARIO_GENERALE!$K$3:$P$3,MATCH("*"&amp;$I$65&amp;"*",ORARIO_GENERALE!L19:P19,0)),"")</f>
        <v/>
      </c>
      <c r="L68" s="164" t="str">
        <f t="array" ref="L68">IFERROR(INDEX(ORARIO_GENERALE!$K$3:$P$3,MATCH("*"&amp;$I$65&amp;"*",ORARIO_GENERALE!K32:P32,0)),"")</f>
        <v/>
      </c>
      <c r="M68" s="164" t="str">
        <f t="array" ref="M68">IFERROR(INDEX(ORARIO_GENERALE!$K$3:$P$3,MATCH("*"&amp;$I$65&amp;"*",#REF!,0)),"")</f>
        <v/>
      </c>
      <c r="N68" s="165" t="str">
        <f t="array" ref="N68">IFERROR(INDEX(ORARIO_GENERALE!$K$3:$P$3,MATCH("*"&amp;$I$65&amp;"*",ORARIO_GENERALE!K58:P58,0)),"")</f>
        <v/>
      </c>
      <c r="P68" s="163" t="e">
        <f t="shared" si="10"/>
        <v>#REF!</v>
      </c>
      <c r="Q68" s="164" t="str">
        <f t="array" ref="Q68">IFERROR(INDEX(ORARIO_GENERALE!$K$3:$P$3,MATCH("*"&amp;$P$65&amp;"*",ORARIO_GENERALE!K6:P6,0)),"")</f>
        <v/>
      </c>
      <c r="R68" s="164" t="str">
        <f t="array" ref="R68">IFERROR(INDEX(ORARIO_GENERALE!$K$3:$P$3,MATCH("*"&amp;$P$65&amp;"*",ORARIO_GENERALE!L19:P19,0)),"")</f>
        <v/>
      </c>
      <c r="S68" s="164" t="str">
        <f t="array" ref="S68">IFERROR(INDEX(ORARIO_GENERALE!$K$3:$P$3,MATCH("*"&amp;$P$65&amp;"*",ORARIO_GENERALE!K32:P32,0)),"")</f>
        <v/>
      </c>
      <c r="T68" s="164" t="str">
        <f t="array" ref="T68">IFERROR(INDEX(ORARIO_GENERALE!$K$3:$P$3,MATCH("*"&amp;$P$65&amp;"*",#REF!,0)),"")</f>
        <v/>
      </c>
      <c r="U68" s="165" t="str">
        <f t="array" ref="U68">IFERROR(INDEX(ORARIO_GENERALE!$K$3:$P$3,MATCH("*"&amp;$P$65&amp;"*",ORARIO_GENERALE!K58:P58,0)),"")</f>
        <v/>
      </c>
    </row>
    <row r="69" spans="2:21" ht="15.75" customHeight="1" x14ac:dyDescent="0.25">
      <c r="B69" s="163" t="e">
        <f t="shared" si="8"/>
        <v>#REF!</v>
      </c>
      <c r="C69" s="164" t="str">
        <f t="array" ref="C69">IFERROR(INDEX(ORARIO_GENERALE!$K$3:$P$3,MATCH("*"&amp;$B$65&amp;"*",ORARIO_GENERALE!K7:P7,0)),"")</f>
        <v/>
      </c>
      <c r="D69" s="164" t="str">
        <f t="array" ref="D69">IFERROR(INDEX(ORARIO_GENERALE!$K$3:$P$3,MATCH("*"&amp;$B$65&amp;"*",ORARIO_GENERALE!K20:P20,0)),"")</f>
        <v/>
      </c>
      <c r="E69" s="164" t="str">
        <f t="array" ref="E69">IFERROR(INDEX(ORARIO_GENERALE!$K$3:$P$3,MATCH("*"&amp;$B$65&amp;"*",ORARIO_GENERALE!K33:P33,0)),"")</f>
        <v/>
      </c>
      <c r="F69" s="164" t="str">
        <f t="array" ref="F69">IFERROR(INDEX(ORARIO_GENERALE!$K$3:$P$3,MATCH("*"&amp;$B$65&amp;"*",#REF!,0)),"")</f>
        <v/>
      </c>
      <c r="G69" s="165" t="str">
        <f t="array" ref="G69">IFERROR(INDEX(ORARIO_GENERALE!$K$3:$P$3,MATCH("*"&amp;$B$65&amp;"*",ORARIO_GENERALE!K59:P59,0)),"")</f>
        <v/>
      </c>
      <c r="I69" s="163" t="e">
        <f t="shared" si="9"/>
        <v>#REF!</v>
      </c>
      <c r="J69" s="164" t="str">
        <f t="array" ref="J69">IFERROR(INDEX(ORARIO_GENERALE!$K$3:$P$3,MATCH("*"&amp;$I$65&amp;"*",ORARIO_GENERALE!K7:P7,0)),"")</f>
        <v/>
      </c>
      <c r="K69" s="164" t="str">
        <f t="array" ref="K69">IFERROR(INDEX(ORARIO_GENERALE!$K$3:$P$3,MATCH("*"&amp;$I$65&amp;"*",ORARIO_GENERALE!K20:P20,0)),"")</f>
        <v/>
      </c>
      <c r="L69" s="164" t="str">
        <f t="array" ref="L69">IFERROR(INDEX(ORARIO_GENERALE!$K$3:$P$3,MATCH("*"&amp;$I$65&amp;"*",ORARIO_GENERALE!K33:P33,0)),"")</f>
        <v/>
      </c>
      <c r="M69" s="164" t="str">
        <f t="array" ref="M69">IFERROR(INDEX(ORARIO_GENERALE!$K$3:$P$3,MATCH("*"&amp;$I$65&amp;"*",#REF!,0)),"")</f>
        <v/>
      </c>
      <c r="N69" s="165" t="str">
        <f t="array" ref="N69">IFERROR(INDEX(ORARIO_GENERALE!$K$3:$P$3,MATCH("*"&amp;$I$65&amp;"*",ORARIO_GENERALE!K59:P59,0)),"")</f>
        <v/>
      </c>
      <c r="P69" s="163" t="e">
        <f t="shared" si="10"/>
        <v>#REF!</v>
      </c>
      <c r="Q69" s="164" t="str">
        <f t="array" ref="Q69">IFERROR(INDEX(ORARIO_GENERALE!$K$3:$P$3,MATCH("*"&amp;$P$65&amp;"*",ORARIO_GENERALE!K7:P7,0)),"")</f>
        <v/>
      </c>
      <c r="R69" s="164" t="str">
        <f t="array" ref="R69">IFERROR(INDEX(ORARIO_GENERALE!$K$3:$P$3,MATCH("*"&amp;$P$65&amp;"*",ORARIO_GENERALE!K20:P20,0)),"")</f>
        <v/>
      </c>
      <c r="S69" s="164" t="str">
        <f t="array" ref="S69">IFERROR(INDEX(ORARIO_GENERALE!$K$3:$P$3,MATCH("*"&amp;$P$65&amp;"*",ORARIO_GENERALE!K33:P33,0)),"")</f>
        <v/>
      </c>
      <c r="T69" s="164" t="str">
        <f t="array" ref="T69">IFERROR(INDEX(ORARIO_GENERALE!$K$3:$P$3,MATCH("*"&amp;$P$65&amp;"*",#REF!,0)),"")</f>
        <v/>
      </c>
      <c r="U69" s="165" t="str">
        <f t="array" ref="U69">IFERROR(INDEX(ORARIO_GENERALE!$K$3:$P$3,MATCH("*"&amp;$P$65&amp;"*",ORARIO_GENERALE!K59:P59,0)),"")</f>
        <v/>
      </c>
    </row>
    <row r="70" spans="2:21" ht="15.75" customHeight="1" x14ac:dyDescent="0.25">
      <c r="B70" s="163" t="e">
        <f t="shared" si="8"/>
        <v>#REF!</v>
      </c>
      <c r="C70" s="164" t="str">
        <f t="array" ref="C70">IFERROR(INDEX(ORARIO_GENERALE!$K$3:$P$3,MATCH("*"&amp;$B$65&amp;"*",ORARIO_GENERALE!K8:P8,0)),"")</f>
        <v/>
      </c>
      <c r="D70" s="164" t="str">
        <f t="array" ref="D70">IFERROR(INDEX(ORARIO_GENERALE!$K$3:$P$3,MATCH("*"&amp;$B$65&amp;"*",ORARIO_GENERALE!K21:P21,0)),"")</f>
        <v/>
      </c>
      <c r="E70" s="164" t="str">
        <f t="array" ref="E70">IFERROR(INDEX(ORARIO_GENERALE!$K$3:$P$3,MATCH("*"&amp;$B$65&amp;"*",ORARIO_GENERALE!K34:P34,0)),"")</f>
        <v/>
      </c>
      <c r="F70" s="164" t="str">
        <f t="array" ref="F70">IFERROR(INDEX(ORARIO_GENERALE!$K$3:$P$3,MATCH("*"&amp;$B$65&amp;"*",#REF!,0)),"")</f>
        <v/>
      </c>
      <c r="G70" s="165" t="str">
        <f t="array" ref="G70">IFERROR(INDEX(ORARIO_GENERALE!$K$3:$P$3,MATCH("*"&amp;$B$65&amp;"*",ORARIO_GENERALE!K60:P60,0)),"")</f>
        <v/>
      </c>
      <c r="I70" s="163" t="e">
        <f t="shared" si="9"/>
        <v>#REF!</v>
      </c>
      <c r="J70" s="164" t="str">
        <f t="array" ref="J70">IFERROR(INDEX(ORARIO_GENERALE!$K$3:$P$3,MATCH("*"&amp;$I$65&amp;"*",ORARIO_GENERALE!K8:P8,0)),"")</f>
        <v/>
      </c>
      <c r="K70" s="164" t="str">
        <f t="array" ref="K70">IFERROR(INDEX(ORARIO_GENERALE!$K$3:$P$3,MATCH("*"&amp;$I$65&amp;"*",ORARIO_GENERALE!K21:P21,0)),"")</f>
        <v/>
      </c>
      <c r="L70" s="164" t="str">
        <f t="array" ref="L70">IFERROR(INDEX(ORARIO_GENERALE!$K$3:$P$3,MATCH("*"&amp;$I$65&amp;"*",ORARIO_GENERALE!K34:P34,0)),"")</f>
        <v/>
      </c>
      <c r="M70" s="164" t="str">
        <f t="array" ref="M70">IFERROR(INDEX(ORARIO_GENERALE!$K$3:$P$3,MATCH("*"&amp;$I$65&amp;"*",#REF!,0)),"")</f>
        <v/>
      </c>
      <c r="N70" s="165" t="str">
        <f t="array" ref="N70">IFERROR(INDEX(ORARIO_GENERALE!$K$3:$P$3,MATCH("*"&amp;$I$65&amp;"*",ORARIO_GENERALE!K60:P60,0)),"")</f>
        <v/>
      </c>
      <c r="P70" s="163" t="e">
        <f t="shared" si="10"/>
        <v>#REF!</v>
      </c>
      <c r="Q70" s="164" t="str">
        <f t="array" ref="Q70">IFERROR(INDEX(ORARIO_GENERALE!$K$3:$P$3,MATCH("*"&amp;$P$65&amp;"*",ORARIO_GENERALE!K8:P8,0)),"")</f>
        <v/>
      </c>
      <c r="R70" s="164" t="str">
        <f t="array" ref="R70">IFERROR(INDEX(ORARIO_GENERALE!$K$3:$P$3,MATCH("*"&amp;$P$65&amp;"*",ORARIO_GENERALE!K21:P21,0)),"")</f>
        <v/>
      </c>
      <c r="S70" s="164" t="str">
        <f t="array" ref="S70">IFERROR(INDEX(ORARIO_GENERALE!$K$3:$P$3,MATCH("*"&amp;$P$65&amp;"*",ORARIO_GENERALE!K34:P34,0)),"")</f>
        <v/>
      </c>
      <c r="T70" s="164" t="str">
        <f t="array" ref="T70">IFERROR(INDEX(ORARIO_GENERALE!$K$3:$P$3,MATCH("*"&amp;$P$65&amp;"*",#REF!,0)),"")</f>
        <v/>
      </c>
      <c r="U70" s="165" t="str">
        <f t="array" ref="U70">IFERROR(INDEX(ORARIO_GENERALE!$K$3:$P$3,MATCH("*"&amp;$P$65&amp;"*",ORARIO_GENERALE!K60:P60,0)),"")</f>
        <v/>
      </c>
    </row>
    <row r="71" spans="2:21" ht="15.75" customHeight="1" x14ac:dyDescent="0.25">
      <c r="B71" s="163" t="e">
        <f t="shared" si="8"/>
        <v>#REF!</v>
      </c>
      <c r="C71" s="164" t="str">
        <f t="array" ref="C71">IFERROR(INDEX(ORARIO_GENERALE!$K$3:$P$3,MATCH("*"&amp;$B$65&amp;"*",ORARIO_GENERALE!K9:P9,0)),"")</f>
        <v/>
      </c>
      <c r="D71" s="164" t="str">
        <f t="array" ref="D71">IFERROR(INDEX(ORARIO_GENERALE!$K$3:$P$3,MATCH("*"&amp;$B$65&amp;"*",ORARIO_GENERALE!K22:P22,0)),"")</f>
        <v/>
      </c>
      <c r="E71" s="164" t="str">
        <f t="array" ref="E71">IFERROR(INDEX(ORARIO_GENERALE!$K$3:$P$3,MATCH("*"&amp;$B$65&amp;"*",ORARIO_GENERALE!K35:P35,0)),"")</f>
        <v/>
      </c>
      <c r="F71" s="164" t="str">
        <f t="array" ref="F71">IFERROR(INDEX(ORARIO_GENERALE!$K$3:$P$3,MATCH("*"&amp;$B$65&amp;"*",ORARIO_GENERALE!K44:P44,0)),"")</f>
        <v/>
      </c>
      <c r="G71" s="165" t="str">
        <f t="array" ref="G71">IFERROR(INDEX(ORARIO_GENERALE!$K$3:$P$3,MATCH("*"&amp;$B$65&amp;"*",ORARIO_GENERALE!K61:P61,0)),"")</f>
        <v/>
      </c>
      <c r="I71" s="163" t="e">
        <f t="shared" si="9"/>
        <v>#REF!</v>
      </c>
      <c r="J71" s="164" t="str">
        <f t="array" ref="J71">IFERROR(INDEX(ORARIO_GENERALE!$K$3:$P$3,MATCH("*"&amp;$I$65&amp;"*",ORARIO_GENERALE!K9:P9,0)),"")</f>
        <v/>
      </c>
      <c r="K71" s="164" t="str">
        <f t="array" ref="K71">IFERROR(INDEX(ORARIO_GENERALE!$K$3:$P$3,MATCH("*"&amp;$I$65&amp;"*",ORARIO_GENERALE!K22:P22,0)),"")</f>
        <v/>
      </c>
      <c r="L71" s="164" t="str">
        <f t="array" ref="L71">IFERROR(INDEX(ORARIO_GENERALE!$K$3:$P$3,MATCH("*"&amp;$I$65&amp;"*",ORARIO_GENERALE!K35:P35,0)),"")</f>
        <v/>
      </c>
      <c r="M71" s="164" t="str">
        <f t="array" ref="M71">IFERROR(INDEX(ORARIO_GENERALE!$K$3:$P$3,MATCH("*"&amp;$I$65&amp;"*",ORARIO_GENERALE!K44:P44,0)),"")</f>
        <v/>
      </c>
      <c r="N71" s="165" t="str">
        <f t="array" ref="N71">IFERROR(INDEX(ORARIO_GENERALE!$K$3:$P$3,MATCH("*"&amp;$I$65&amp;"*",ORARIO_GENERALE!K61:P61,0)),"")</f>
        <v/>
      </c>
      <c r="P71" s="163" t="e">
        <f t="shared" si="10"/>
        <v>#REF!</v>
      </c>
      <c r="Q71" s="164" t="str">
        <f t="array" ref="Q71">IFERROR(INDEX(ORARIO_GENERALE!$K$3:$P$3,MATCH("*"&amp;$P$65&amp;"*",ORARIO_GENERALE!K9:P9,0)),"")</f>
        <v/>
      </c>
      <c r="R71" s="164" t="str">
        <f t="array" ref="R71">IFERROR(INDEX(ORARIO_GENERALE!$K$3:$P$3,MATCH("*"&amp;$P$65&amp;"*",ORARIO_GENERALE!K22:P22,0)),"")</f>
        <v/>
      </c>
      <c r="S71" s="164" t="str">
        <f t="array" ref="S71">IFERROR(INDEX(ORARIO_GENERALE!$K$3:$P$3,MATCH("*"&amp;$P$65&amp;"*",ORARIO_GENERALE!K35:P35,0)),"")</f>
        <v/>
      </c>
      <c r="T71" s="164" t="str">
        <f t="array" ref="T71">IFERROR(INDEX(ORARIO_GENERALE!$K$3:$P$3,MATCH("*"&amp;$P$65&amp;"*",ORARIO_GENERALE!K44:P44,0)),"")</f>
        <v/>
      </c>
      <c r="U71" s="165" t="str">
        <f t="array" ref="U71">IFERROR(INDEX(ORARIO_GENERALE!$K$3:$P$3,MATCH("*"&amp;$P$65&amp;"*",ORARIO_GENERALE!K61:P61,0)),"")</f>
        <v/>
      </c>
    </row>
    <row r="72" spans="2:21" ht="15.75" customHeight="1" x14ac:dyDescent="0.25">
      <c r="B72" s="163" t="e">
        <f t="shared" si="8"/>
        <v>#REF!</v>
      </c>
      <c r="C72" s="164" t="str">
        <f t="array" ref="C72">IFERROR(INDEX(ORARIO_GENERALE!$K$3:$P$3,MATCH("*"&amp;$B$65&amp;"*",ORARIO_GENERALE!K10:P10,0)),"")</f>
        <v/>
      </c>
      <c r="D72" s="164" t="str">
        <f t="array" ref="D72">IFERROR(INDEX(ORARIO_GENERALE!$K$3:$P$3,MATCH("*"&amp;$B$65&amp;"*",ORARIO_GENERALE!K23:P23,0)),"")</f>
        <v/>
      </c>
      <c r="E72" s="164" t="str">
        <f t="array" ref="E72">IFERROR(INDEX(ORARIO_GENERALE!$K$3:$P$3,MATCH("*"&amp;$B$65&amp;"*",ORARIO_GENERALE!K36:P36,0)),"")</f>
        <v/>
      </c>
      <c r="F72" s="164" t="str">
        <f t="array" ref="F72">IFERROR(INDEX(ORARIO_GENERALE!$K$3:$P$3,MATCH("*"&amp;$B$65&amp;"*",ORARIO_GENERALE!K45:P45,0)),"")</f>
        <v/>
      </c>
      <c r="G72" s="165" t="str">
        <f t="array" ref="G72">IFERROR(INDEX(ORARIO_GENERALE!$K$3:$P$3,MATCH("*"&amp;$B$65&amp;"*",ORARIO_GENERALE!K64:P64,0)),"")</f>
        <v/>
      </c>
      <c r="I72" s="163" t="e">
        <f t="shared" si="9"/>
        <v>#REF!</v>
      </c>
      <c r="J72" s="164" t="str">
        <f t="array" ref="J72">IFERROR(INDEX(ORARIO_GENERALE!$K$3:$P$3,MATCH("*"&amp;$I$65&amp;"*",ORARIO_GENERALE!K10:P10,0)),"")</f>
        <v/>
      </c>
      <c r="K72" s="164" t="str">
        <f t="array" ref="K72">IFERROR(INDEX(ORARIO_GENERALE!$K$3:$P$3,MATCH("*"&amp;$I$65&amp;"*",ORARIO_GENERALE!K23:P23,0)),"")</f>
        <v/>
      </c>
      <c r="L72" s="164" t="str">
        <f t="array" ref="L72">IFERROR(INDEX(ORARIO_GENERALE!$K$3:$P$3,MATCH("*"&amp;$I$65&amp;"*",ORARIO_GENERALE!K36:P36,0)),"")</f>
        <v/>
      </c>
      <c r="M72" s="164" t="str">
        <f t="array" ref="M72">IFERROR(INDEX(ORARIO_GENERALE!$K$3:$P$3,MATCH("*"&amp;$I$65&amp;"*",ORARIO_GENERALE!K45:P45,0)),"")</f>
        <v/>
      </c>
      <c r="N72" s="165" t="str">
        <f t="array" ref="N72">IFERROR(INDEX(ORARIO_GENERALE!$K$3:$P$3,MATCH("*"&amp;$I$65&amp;"*",ORARIO_GENERALE!K64:P64,0)),"")</f>
        <v/>
      </c>
      <c r="P72" s="163" t="e">
        <f t="shared" si="10"/>
        <v>#REF!</v>
      </c>
      <c r="Q72" s="164" t="str">
        <f t="array" ref="Q72">IFERROR(INDEX(ORARIO_GENERALE!$K$3:$P$3,MATCH("*"&amp;$P$65&amp;"*",ORARIO_GENERALE!K10:P10,0)),"")</f>
        <v/>
      </c>
      <c r="R72" s="164" t="str">
        <f t="array" ref="R72">IFERROR(INDEX(ORARIO_GENERALE!$K$3:$P$3,MATCH("*"&amp;$P$65&amp;"*",ORARIO_GENERALE!K23:P23,0)),"")</f>
        <v/>
      </c>
      <c r="S72" s="164" t="str">
        <f t="array" ref="S72">IFERROR(INDEX(ORARIO_GENERALE!$K$3:$P$3,MATCH("*"&amp;$P$65&amp;"*",ORARIO_GENERALE!K36:P36,0)),"")</f>
        <v/>
      </c>
      <c r="T72" s="164" t="str">
        <f t="array" ref="T72">IFERROR(INDEX(ORARIO_GENERALE!$K$3:$P$3,MATCH("*"&amp;$P$65&amp;"*",ORARIO_GENERALE!K45:P45,0)),"")</f>
        <v/>
      </c>
      <c r="U72" s="165" t="str">
        <f t="array" ref="U72">IFERROR(INDEX(ORARIO_GENERALE!$K$3:$P$3,MATCH("*"&amp;$P$65&amp;"*",ORARIO_GENERALE!K64:P64,0)),"")</f>
        <v/>
      </c>
    </row>
    <row r="73" spans="2:21" ht="15.75" customHeight="1" x14ac:dyDescent="0.25">
      <c r="B73" s="163" t="e">
        <f t="shared" si="8"/>
        <v>#REF!</v>
      </c>
      <c r="C73" s="164" t="str">
        <f t="array" ref="C73">IFERROR(INDEX(ORARIO_GENERALE!$K$3:$P$3,MATCH("*"&amp;$B$65&amp;"*",ORARIO_GENERALE!K11:P11,0)),"")</f>
        <v/>
      </c>
      <c r="D73" s="164" t="str">
        <f t="array" ref="D73">IFERROR(INDEX(ORARIO_GENERALE!$K$3:$P$3,MATCH("*"&amp;$B$65&amp;"*",ORARIO_GENERALE!K24:P24,0)),"")</f>
        <v/>
      </c>
      <c r="E73" s="164" t="str">
        <f t="array" ref="E73">IFERROR(INDEX(ORARIO_GENERALE!$K$3:$P$3,MATCH("*"&amp;$B$65&amp;"*",ORARIO_GENERALE!K37:P37,0)),"")</f>
        <v/>
      </c>
      <c r="F73" s="164" t="str">
        <f t="array" ref="F73">IFERROR(INDEX(ORARIO_GENERALE!$K$3:$P$3,MATCH("*"&amp;$B$65&amp;"*",ORARIO_GENERALE!K46:P46,0)),"")</f>
        <v/>
      </c>
      <c r="G73" s="165" t="str">
        <f t="array" ref="G73">IFERROR(INDEX(ORARIO_GENERALE!$K$3:$P$3,MATCH("*"&amp;$B$65&amp;"*",ORARIO_GENERALE!K65:P65,0)),"")</f>
        <v/>
      </c>
      <c r="I73" s="163" t="e">
        <f t="shared" si="9"/>
        <v>#REF!</v>
      </c>
      <c r="J73" s="164" t="str">
        <f t="array" ref="J73">IFERROR(INDEX(ORARIO_GENERALE!$K$3:$P$3,MATCH("*"&amp;$I$65&amp;"*",ORARIO_GENERALE!K11:P11,0)),"")</f>
        <v/>
      </c>
      <c r="K73" s="164" t="str">
        <f t="array" ref="K73">IFERROR(INDEX(ORARIO_GENERALE!$K$3:$P$3,MATCH("*"&amp;$I$65&amp;"*",ORARIO_GENERALE!K24:P24,0)),"")</f>
        <v/>
      </c>
      <c r="L73" s="164" t="str">
        <f t="array" ref="L73">IFERROR(INDEX(ORARIO_GENERALE!$K$3:$P$3,MATCH("*"&amp;$I$65&amp;"*",ORARIO_GENERALE!K37:P37,0)),"")</f>
        <v/>
      </c>
      <c r="M73" s="164" t="str">
        <f t="array" ref="M73">IFERROR(INDEX(ORARIO_GENERALE!$K$3:$P$3,MATCH("*"&amp;$I$65&amp;"*",ORARIO_GENERALE!K46:P46,0)),"")</f>
        <v/>
      </c>
      <c r="N73" s="165" t="str">
        <f t="array" ref="N73">IFERROR(INDEX(ORARIO_GENERALE!$K$3:$P$3,MATCH("*"&amp;$I$65&amp;"*",ORARIO_GENERALE!K65:P65,0)),"")</f>
        <v/>
      </c>
      <c r="P73" s="163" t="e">
        <f t="shared" si="10"/>
        <v>#REF!</v>
      </c>
      <c r="Q73" s="164" t="str">
        <f t="array" ref="Q73">IFERROR(INDEX(ORARIO_GENERALE!$K$3:$P$3,MATCH("*"&amp;$P$65&amp;"*",ORARIO_GENERALE!K11:P11,0)),"")</f>
        <v/>
      </c>
      <c r="R73" s="164" t="str">
        <f t="array" ref="R73">IFERROR(INDEX(ORARIO_GENERALE!$K$3:$P$3,MATCH("*"&amp;$P$65&amp;"*",ORARIO_GENERALE!K24:P24,0)),"")</f>
        <v/>
      </c>
      <c r="S73" s="164" t="str">
        <f t="array" ref="S73">IFERROR(INDEX(ORARIO_GENERALE!$K$3:$P$3,MATCH("*"&amp;$P$65&amp;"*",ORARIO_GENERALE!K37:P37,0)),"")</f>
        <v/>
      </c>
      <c r="T73" s="164" t="str">
        <f t="array" ref="T73">IFERROR(INDEX(ORARIO_GENERALE!$K$3:$P$3,MATCH("*"&amp;$P$65&amp;"*",ORARIO_GENERALE!K46:P46,0)),"")</f>
        <v/>
      </c>
      <c r="U73" s="165" t="str">
        <f t="array" ref="U73">IFERROR(INDEX(ORARIO_GENERALE!$K$3:$P$3,MATCH("*"&amp;$P$65&amp;"*",ORARIO_GENERALE!K65:P65,0)),"")</f>
        <v/>
      </c>
    </row>
    <row r="74" spans="2:21" ht="15.75" customHeight="1" x14ac:dyDescent="0.25">
      <c r="B74" s="163" t="e">
        <f t="shared" si="8"/>
        <v>#REF!</v>
      </c>
      <c r="C74" s="164" t="str">
        <f t="array" ref="C74">IFERROR(INDEX(ORARIO_GENERALE!$K$3:$P$3,MATCH("*"&amp;$B$65&amp;"*",ORARIO_GENERALE!K12:P12,0)),"")</f>
        <v/>
      </c>
      <c r="D74" s="164" t="str">
        <f t="array" ref="D74">IFERROR(INDEX(ORARIO_GENERALE!$K$3:$P$3,MATCH("*"&amp;$B$65&amp;"*",ORARIO_GENERALE!K25:P25,0)),"")</f>
        <v/>
      </c>
      <c r="E74" s="164" t="str">
        <f t="array" ref="E74">IFERROR(INDEX(ORARIO_GENERALE!$K$3:$P$3,MATCH("*"&amp;$B$65&amp;"*",ORARIO_GENERALE!K38:P38,0)),"")</f>
        <v/>
      </c>
      <c r="F74" s="164" t="str">
        <f t="array" ref="F74">IFERROR(INDEX(ORARIO_GENERALE!$K$3:$P$3,MATCH("*"&amp;$B$65&amp;"*",ORARIO_GENERALE!K47:P47,0)),"")</f>
        <v/>
      </c>
      <c r="G74" s="165" t="str">
        <f t="array" ref="G74">IFERROR(INDEX(ORARIO_GENERALE!$K$3:$P$3,MATCH("*"&amp;$B$65&amp;"*",ORARIO_GENERALE!K66:P66,0)),"")</f>
        <v/>
      </c>
      <c r="I74" s="163" t="e">
        <f t="shared" si="9"/>
        <v>#REF!</v>
      </c>
      <c r="J74" s="164" t="str">
        <f t="array" ref="J74">IFERROR(INDEX(ORARIO_GENERALE!$K$3:$P$3,MATCH("*"&amp;$I$65&amp;"*",ORARIO_GENERALE!K12:P12,0)),"")</f>
        <v/>
      </c>
      <c r="K74" s="164" t="str">
        <f t="array" ref="K74">IFERROR(INDEX(ORARIO_GENERALE!$K$3:$P$3,MATCH("*"&amp;$I$65&amp;"*",ORARIO_GENERALE!K25:P25,0)),"")</f>
        <v/>
      </c>
      <c r="L74" s="164" t="str">
        <f t="array" ref="L74">IFERROR(INDEX(ORARIO_GENERALE!$K$3:$P$3,MATCH("*"&amp;$I$65&amp;"*",ORARIO_GENERALE!K38:P38,0)),"")</f>
        <v/>
      </c>
      <c r="M74" s="164" t="str">
        <f t="array" ref="M74">IFERROR(INDEX(ORARIO_GENERALE!$K$3:$P$3,MATCH("*"&amp;$I$65&amp;"*",ORARIO_GENERALE!K47:P47,0)),"")</f>
        <v/>
      </c>
      <c r="N74" s="165" t="str">
        <f t="array" ref="N74">IFERROR(INDEX(ORARIO_GENERALE!$K$3:$P$3,MATCH("*"&amp;$I$65&amp;"*",ORARIO_GENERALE!K66:P66,0)),"")</f>
        <v/>
      </c>
      <c r="P74" s="163" t="e">
        <f t="shared" si="10"/>
        <v>#REF!</v>
      </c>
      <c r="Q74" s="164" t="str">
        <f t="array" ref="Q74">IFERROR(INDEX(ORARIO_GENERALE!$K$3:$P$3,MATCH("*"&amp;$P$65&amp;"*",ORARIO_GENERALE!K12:P12,0)),"")</f>
        <v/>
      </c>
      <c r="R74" s="164" t="str">
        <f t="array" ref="R74">IFERROR(INDEX(ORARIO_GENERALE!$K$3:$P$3,MATCH("*"&amp;$P$65&amp;"*",ORARIO_GENERALE!K25:P25,0)),"")</f>
        <v/>
      </c>
      <c r="S74" s="164" t="str">
        <f t="array" ref="S74">IFERROR(INDEX(ORARIO_GENERALE!$K$3:$P$3,MATCH("*"&amp;$P$65&amp;"*",ORARIO_GENERALE!K38:P38,0)),"")</f>
        <v/>
      </c>
      <c r="T74" s="164" t="str">
        <f t="array" ref="T74">IFERROR(INDEX(ORARIO_GENERALE!$K$3:$P$3,MATCH("*"&amp;$P$65&amp;"*",ORARIO_GENERALE!K47:P47,0)),"")</f>
        <v/>
      </c>
      <c r="U74" s="165" t="str">
        <f t="array" ref="U74">IFERROR(INDEX(ORARIO_GENERALE!$K$3:$P$3,MATCH("*"&amp;$P$65&amp;"*",ORARIO_GENERALE!K66:P66,0)),"")</f>
        <v/>
      </c>
    </row>
    <row r="75" spans="2:21" ht="15.75" customHeight="1" x14ac:dyDescent="0.25">
      <c r="B75" s="163" t="e">
        <f t="shared" si="8"/>
        <v>#REF!</v>
      </c>
      <c r="C75" s="164" t="str">
        <f t="array" ref="C75">IFERROR(INDEX(ORARIO_GENERALE!$K$3:$P$3,MATCH("*"&amp;$B$65&amp;"*",ORARIO_GENERALE!K13:P13,0)),"")</f>
        <v/>
      </c>
      <c r="D75" s="164" t="str">
        <f t="array" ref="D75">IFERROR(INDEX(ORARIO_GENERALE!$K$3:$P$3,MATCH("*"&amp;$B$65&amp;"*",ORARIO_GENERALE!K26:P26,0)),"")</f>
        <v/>
      </c>
      <c r="E75" s="164" t="str">
        <f t="array" ref="E75">IFERROR(INDEX(ORARIO_GENERALE!$K$3:$P$3,MATCH("*"&amp;$B$65&amp;"*",ORARIO_GENERALE!K39:P39,0)),"")</f>
        <v/>
      </c>
      <c r="F75" s="164" t="str">
        <f t="array" ref="F75">IFERROR(INDEX(ORARIO_GENERALE!$K$3:$P$3,MATCH("*"&amp;$B$65&amp;"*",ORARIO_GENERALE!L48:P48,0)),"")</f>
        <v/>
      </c>
      <c r="G75" s="165" t="str">
        <f t="array" ref="G75">IFERROR(INDEX(ORARIO_GENERALE!$K$3:$P$3,MATCH("*"&amp;$B$65&amp;"*",ORARIO_GENERALE!K67:P67,0)),"")</f>
        <v/>
      </c>
      <c r="I75" s="163" t="e">
        <f t="shared" si="9"/>
        <v>#REF!</v>
      </c>
      <c r="J75" s="164" t="str">
        <f t="array" ref="J75">IFERROR(INDEX(ORARIO_GENERALE!$K$3:$P$3,MATCH("*"&amp;$I$65&amp;"*",ORARIO_GENERALE!K13:P13,0)),"")</f>
        <v/>
      </c>
      <c r="K75" s="164" t="str">
        <f t="array" ref="K75">IFERROR(INDEX(ORARIO_GENERALE!$K$3:$P$3,MATCH("*"&amp;$I$65&amp;"*",ORARIO_GENERALE!K26:P26,0)),"")</f>
        <v/>
      </c>
      <c r="L75" s="164" t="str">
        <f t="array" ref="L75">IFERROR(INDEX(ORARIO_GENERALE!$K$3:$P$3,MATCH("*"&amp;$I$65&amp;"*",ORARIO_GENERALE!K39:P39,0)),"")</f>
        <v/>
      </c>
      <c r="M75" s="164" t="str">
        <f t="array" ref="M75">IFERROR(INDEX(ORARIO_GENERALE!$K$3:$P$3,MATCH("*"&amp;$I$65&amp;"*",ORARIO_GENERALE!L48:P48,0)),"")</f>
        <v/>
      </c>
      <c r="N75" s="165" t="str">
        <f t="array" ref="N75">IFERROR(INDEX(ORARIO_GENERALE!$K$3:$P$3,MATCH("*"&amp;$I$65&amp;"*",ORARIO_GENERALE!K67:P67,0)),"")</f>
        <v/>
      </c>
      <c r="P75" s="163" t="e">
        <f t="shared" si="10"/>
        <v>#REF!</v>
      </c>
      <c r="Q75" s="164" t="str">
        <f t="array" ref="Q75">IFERROR(INDEX(ORARIO_GENERALE!$K$3:$P$3,MATCH("*"&amp;$P$65&amp;"*",ORARIO_GENERALE!K13:P13,0)),"")</f>
        <v/>
      </c>
      <c r="R75" s="164" t="str">
        <f t="array" ref="R75">IFERROR(INDEX(ORARIO_GENERALE!$K$3:$P$3,MATCH("*"&amp;$P$65&amp;"*",ORARIO_GENERALE!K26:P26,0)),"")</f>
        <v/>
      </c>
      <c r="S75" s="164" t="str">
        <f t="array" ref="S75">IFERROR(INDEX(ORARIO_GENERALE!$K$3:$P$3,MATCH("*"&amp;$P$65&amp;"*",ORARIO_GENERALE!K39:P39,0)),"")</f>
        <v/>
      </c>
      <c r="T75" s="164" t="str">
        <f t="array" ref="T75">IFERROR(INDEX(ORARIO_GENERALE!$K$3:$P$3,MATCH("*"&amp;$P$65&amp;"*",ORARIO_GENERALE!L48:P48,0)),"")</f>
        <v/>
      </c>
      <c r="U75" s="165" t="str">
        <f t="array" ref="U75">IFERROR(INDEX(ORARIO_GENERALE!$K$3:$P$3,MATCH("*"&amp;$P$65&amp;"*",ORARIO_GENERALE!K67:P67,0)),"")</f>
        <v/>
      </c>
    </row>
    <row r="76" spans="2:21" ht="15.75" customHeight="1" x14ac:dyDescent="0.25">
      <c r="B76" s="163" t="e">
        <f t="shared" si="8"/>
        <v>#REF!</v>
      </c>
      <c r="C76" s="164" t="str">
        <f t="array" ref="C76">IFERROR(INDEX(ORARIO_GENERALE!$K$3:$P$3,MATCH("*"&amp;$B$65&amp;"*",ORARIO_GENERALE!K14:P14,0)),"")</f>
        <v/>
      </c>
      <c r="D76" s="164" t="str">
        <f t="array" ref="D76">IFERROR(INDEX(ORARIO_GENERALE!$K$3:$P$3,MATCH("*"&amp;$B$65&amp;"*",ORARIO_GENERALE!K27:P27,0)),"")</f>
        <v/>
      </c>
      <c r="E76" s="164" t="str">
        <f t="array" ref="E76">IFERROR(INDEX(ORARIO_GENERALE!$K$3:$P$3,MATCH("*"&amp;$B$65&amp;"*",ORARIO_GENERALE!K40:P40,0)),"")</f>
        <v/>
      </c>
      <c r="F76" s="164" t="str">
        <f t="array" ref="F76">IFERROR(INDEX(ORARIO_GENERALE!$K$3:$P$3,MATCH("*"&amp;$B$65&amp;"*",ORARIO_GENERALE!L54:P54,0)),"")</f>
        <v/>
      </c>
      <c r="G76" s="165" t="str">
        <f t="array" ref="G76">IFERROR(INDEX(ORARIO_GENERALE!$K$3:$P$3,MATCH("*"&amp;$B$65&amp;"*",ORARIO_GENERALE!K68:P68,0)),"")</f>
        <v/>
      </c>
      <c r="I76" s="163" t="e">
        <f t="shared" si="9"/>
        <v>#REF!</v>
      </c>
      <c r="J76" s="164" t="str">
        <f t="array" ref="J76">IFERROR(INDEX(ORARIO_GENERALE!$K$3:$P$3,MATCH("*"&amp;$I$65&amp;"*",ORARIO_GENERALE!K14:P14,0)),"")</f>
        <v/>
      </c>
      <c r="K76" s="164" t="str">
        <f t="array" ref="K76">IFERROR(INDEX(ORARIO_GENERALE!$K$3:$P$3,MATCH("*"&amp;$I$65&amp;"*",ORARIO_GENERALE!K27:P27,0)),"")</f>
        <v/>
      </c>
      <c r="L76" s="164" t="str">
        <f t="array" ref="L76">IFERROR(INDEX(ORARIO_GENERALE!$K$3:$P$3,MATCH("*"&amp;$I$65&amp;"*",ORARIO_GENERALE!K40:P40,0)),"")</f>
        <v/>
      </c>
      <c r="M76" s="164" t="str">
        <f t="array" ref="M76">IFERROR(INDEX(ORARIO_GENERALE!$K$3:$P$3,MATCH("*"&amp;$I$65&amp;"*",ORARIO_GENERALE!L54:P54,0)),"")</f>
        <v/>
      </c>
      <c r="N76" s="165" t="str">
        <f t="array" ref="N76">IFERROR(INDEX(ORARIO_GENERALE!$K$3:$P$3,MATCH("*"&amp;$I$65&amp;"*",ORARIO_GENERALE!K68:P68,0)),"")</f>
        <v/>
      </c>
      <c r="P76" s="163" t="e">
        <f t="shared" si="10"/>
        <v>#REF!</v>
      </c>
      <c r="Q76" s="164" t="str">
        <f t="array" ref="Q76">IFERROR(INDEX(ORARIO_GENERALE!$K$3:$P$3,MATCH("*"&amp;$P$65&amp;"*",ORARIO_GENERALE!K14:P14,0)),"")</f>
        <v/>
      </c>
      <c r="R76" s="164" t="str">
        <f t="array" ref="R76">IFERROR(INDEX(ORARIO_GENERALE!$K$3:$P$3,MATCH("*"&amp;$P$65&amp;"*",ORARIO_GENERALE!K27:P27,0)),"")</f>
        <v/>
      </c>
      <c r="S76" s="164" t="str">
        <f t="array" ref="S76">IFERROR(INDEX(ORARIO_GENERALE!$K$3:$P$3,MATCH("*"&amp;$P$65&amp;"*",ORARIO_GENERALE!K40:P40,0)),"")</f>
        <v/>
      </c>
      <c r="T76" s="164" t="str">
        <f t="array" ref="T76">IFERROR(INDEX(ORARIO_GENERALE!$K$3:$P$3,MATCH("*"&amp;$P$65&amp;"*",ORARIO_GENERALE!L54:P54,0)),"")</f>
        <v/>
      </c>
      <c r="U76" s="165" t="str">
        <f t="array" ref="U76">IFERROR(INDEX(ORARIO_GENERALE!$K$3:$P$3,MATCH("*"&amp;$P$65&amp;"*",ORARIO_GENERALE!K68:P68,0)),"")</f>
        <v/>
      </c>
    </row>
    <row r="77" spans="2:21" ht="15.75" customHeight="1" x14ac:dyDescent="0.25">
      <c r="B77" s="163" t="e">
        <f t="shared" si="8"/>
        <v>#REF!</v>
      </c>
      <c r="C77" s="164" t="str">
        <f t="array" ref="C77">IFERROR(INDEX(ORARIO_GENERALE!$K$3:$P$3,MATCH("*"&amp;$B$65&amp;"*",ORARIO_GENERALE!K15:P15,0)),"")</f>
        <v/>
      </c>
      <c r="D77" s="164" t="str">
        <f t="array" ref="D77">IFERROR(INDEX(ORARIO_GENERALE!$K$3:$P$3,MATCH("*"&amp;$B$65&amp;"*",ORARIO_GENERALE!K28:P28,0)),"")</f>
        <v/>
      </c>
      <c r="E77" s="164" t="str">
        <f t="array" ref="E77">IFERROR(INDEX(ORARIO_GENERALE!$K$3:$P$3,MATCH("*"&amp;$B$65&amp;"*",ORARIO_GENERALE!K41:P41,0)),"")</f>
        <v/>
      </c>
      <c r="F77" s="164" t="str">
        <f t="array" ref="F77">IFERROR(INDEX(ORARIO_GENERALE!$K$3:$P$3,MATCH("*"&amp;$B$65&amp;"*",#REF!,0)),"")</f>
        <v/>
      </c>
      <c r="G77" s="165" t="str">
        <f t="array" ref="G77">IFERROR(INDEX(ORARIO_GENERALE!$K$3:$P$3,MATCH("*"&amp;$B$65&amp;"*",ORARIO_GENERALE!K69:P69,0)),"")</f>
        <v/>
      </c>
      <c r="I77" s="163" t="e">
        <f t="shared" si="9"/>
        <v>#REF!</v>
      </c>
      <c r="J77" s="164" t="str">
        <f t="array" ref="J77">IFERROR(INDEX(ORARIO_GENERALE!$K$3:$P$3,MATCH("*"&amp;$I$65&amp;"*",ORARIO_GENERALE!K15:P15,0)),"")</f>
        <v/>
      </c>
      <c r="K77" s="164" t="str">
        <f t="array" ref="K77">IFERROR(INDEX(ORARIO_GENERALE!$K$3:$P$3,MATCH("*"&amp;$I$65&amp;"*",ORARIO_GENERALE!K28:P28,0)),"")</f>
        <v/>
      </c>
      <c r="L77" s="164" t="str">
        <f t="array" ref="L77">IFERROR(INDEX(ORARIO_GENERALE!$K$3:$P$3,MATCH("*"&amp;$I$65&amp;"*",ORARIO_GENERALE!K41:P41,0)),"")</f>
        <v/>
      </c>
      <c r="M77" s="164" t="str">
        <f t="array" ref="M77">IFERROR(INDEX(ORARIO_GENERALE!$K$3:$P$3,MATCH("*"&amp;$I$65&amp;"*",#REF!,0)),"")</f>
        <v/>
      </c>
      <c r="N77" s="165" t="str">
        <f t="array" ref="N77">IFERROR(INDEX(ORARIO_GENERALE!$K$3:$P$3,MATCH("*"&amp;$I$65&amp;"*",ORARIO_GENERALE!K69:P69,0)),"")</f>
        <v/>
      </c>
      <c r="P77" s="163" t="e">
        <f t="shared" si="10"/>
        <v>#REF!</v>
      </c>
      <c r="Q77" s="164" t="str">
        <f t="array" ref="Q77">IFERROR(INDEX(ORARIO_GENERALE!$K$3:$P$3,MATCH("*"&amp;$P$65&amp;"*",ORARIO_GENERALE!K15:P15,0)),"")</f>
        <v/>
      </c>
      <c r="R77" s="164" t="str">
        <f t="array" ref="R77">IFERROR(INDEX(ORARIO_GENERALE!$K$3:$P$3,MATCH("*"&amp;$P$65&amp;"*",ORARIO_GENERALE!K28:P28,0)),"")</f>
        <v/>
      </c>
      <c r="S77" s="164" t="str">
        <f t="array" ref="S77">IFERROR(INDEX(ORARIO_GENERALE!$K$3:$P$3,MATCH("*"&amp;$P$65&amp;"*",ORARIO_GENERALE!K41:P41,0)),"")</f>
        <v/>
      </c>
      <c r="T77" s="164" t="str">
        <f t="array" ref="T77">IFERROR(INDEX(ORARIO_GENERALE!$K$3:$P$3,MATCH("*"&amp;$P$65&amp;"*",#REF!,0)),"")</f>
        <v/>
      </c>
      <c r="U77" s="165" t="str">
        <f t="array" ref="U77">IFERROR(INDEX(ORARIO_GENERALE!$K$3:$P$3,MATCH("*"&amp;$P$65&amp;"*",ORARIO_GENERALE!K69:P69,0)),"")</f>
        <v/>
      </c>
    </row>
    <row r="78" spans="2:21" ht="15.75" customHeight="1" x14ac:dyDescent="0.25">
      <c r="B78" s="180" t="e">
        <f t="shared" si="8"/>
        <v>#REF!</v>
      </c>
      <c r="C78" s="181" t="str">
        <f t="array" ref="C78">IFERROR(INDEX(ORARIO_GENERALE!$K$3:$P$3,MATCH("*"&amp;$B$65&amp;"*",ORARIO_GENERALE!K16:P16,0)),"")</f>
        <v/>
      </c>
      <c r="D78" s="181" t="str">
        <f t="array" ref="D78">IFERROR(INDEX(ORARIO_GENERALE!$K$3:$P$3,MATCH("*"&amp;$B$65&amp;"*",ORARIO_GENERALE!K29:P29,0)),"")</f>
        <v/>
      </c>
      <c r="E78" s="181" t="str">
        <f t="array" ref="E78">IFERROR(INDEX(ORARIO_GENERALE!$K$3:$P$3,MATCH("*"&amp;$B$65&amp;"*",ORARIO_GENERALE!K42:P42,0)),"")</f>
        <v/>
      </c>
      <c r="F78" s="181" t="str">
        <f t="array" ref="F78">IFERROR(INDEX(ORARIO_GENERALE!$K$3:$P$3,MATCH("*"&amp;$B$65&amp;"*",ORARIO_GENERALE!K56:P56,0)),"")</f>
        <v/>
      </c>
      <c r="G78" s="182" t="str">
        <f t="array" ref="G78">IFERROR(INDEX(ORARIO_GENERALE!$K$3:$P$3,MATCH("*"&amp;$B$65&amp;"*",ORARIO_GENERALE!K70:P70,0)),"")</f>
        <v/>
      </c>
      <c r="I78" s="180" t="e">
        <f t="shared" si="9"/>
        <v>#REF!</v>
      </c>
      <c r="J78" s="181" t="str">
        <f t="array" ref="J78">IFERROR(INDEX(ORARIO_GENERALE!$K$3:$P$3,MATCH("*"&amp;$I$65&amp;"*",ORARIO_GENERALE!K16:P16,0)),"")</f>
        <v/>
      </c>
      <c r="K78" s="181" t="str">
        <f t="array" ref="K78">IFERROR(INDEX(ORARIO_GENERALE!$K$3:$P$3,MATCH("*"&amp;$I$65&amp;"*",ORARIO_GENERALE!K29:P29,0)),"")</f>
        <v/>
      </c>
      <c r="L78" s="181" t="str">
        <f t="array" ref="L78">IFERROR(INDEX(ORARIO_GENERALE!$K$3:$P$3,MATCH("*"&amp;$I$65&amp;"*",ORARIO_GENERALE!K42:P42,0)),"")</f>
        <v/>
      </c>
      <c r="M78" s="181" t="str">
        <f t="array" ref="M78">IFERROR(INDEX(ORARIO_GENERALE!$K$3:$P$3,MATCH("*"&amp;$I$65&amp;"*",ORARIO_GENERALE!K56:P56,0)),"")</f>
        <v/>
      </c>
      <c r="N78" s="182" t="str">
        <f t="array" ref="N78">IFERROR(INDEX(ORARIO_GENERALE!$K$3:$P$3,MATCH("*"&amp;$I$65&amp;"*",ORARIO_GENERALE!K70:P70,0)),"")</f>
        <v/>
      </c>
      <c r="P78" s="180" t="e">
        <f t="shared" si="10"/>
        <v>#REF!</v>
      </c>
      <c r="Q78" s="181" t="str">
        <f t="array" ref="Q78">IFERROR(INDEX(ORARIO_GENERALE!$K$3:$P$3,MATCH("*"&amp;$P$65&amp;"*",ORARIO_GENERALE!K16:P16,0)),"")</f>
        <v/>
      </c>
      <c r="R78" s="181" t="str">
        <f t="array" ref="R78">IFERROR(INDEX(ORARIO_GENERALE!$K$3:$P$3,MATCH("*"&amp;$P$65&amp;"*",ORARIO_GENERALE!K29:P29,0)),"")</f>
        <v/>
      </c>
      <c r="S78" s="181" t="str">
        <f t="array" ref="S78">IFERROR(INDEX(ORARIO_GENERALE!$K$3:$P$3,MATCH("*"&amp;$P$65&amp;"*",ORARIO_GENERALE!K42:P42,0)),"")</f>
        <v/>
      </c>
      <c r="T78" s="181" t="str">
        <f t="array" ref="T78">IFERROR(INDEX(ORARIO_GENERALE!$K$3:$P$3,MATCH("*"&amp;$P$65&amp;"*",ORARIO_GENERALE!K56:P56,0)),"")</f>
        <v/>
      </c>
      <c r="U78" s="182" t="str">
        <f t="array" ref="U78">IFERROR(INDEX(ORARIO_GENERALE!$K$3:$P$3,MATCH("*"&amp;$P$65&amp;"*",ORARIO_GENERALE!K70:P70,0)),"")</f>
        <v/>
      </c>
    </row>
    <row r="79" spans="2:21" ht="15.75" customHeight="1" x14ac:dyDescent="0.25"/>
    <row r="80" spans="2:21" ht="15.75" customHeight="1" x14ac:dyDescent="0.25">
      <c r="B80" s="147" t="s">
        <v>169</v>
      </c>
      <c r="C80" s="148"/>
      <c r="D80" s="148"/>
      <c r="E80" s="148"/>
      <c r="F80" s="148"/>
      <c r="G80" s="149"/>
      <c r="I80" s="6"/>
      <c r="J80" s="6"/>
      <c r="K80" s="6"/>
      <c r="L80" s="6"/>
      <c r="M80" s="6"/>
      <c r="N80" s="6"/>
      <c r="P80" s="6"/>
      <c r="Q80" s="6"/>
      <c r="R80" s="6"/>
      <c r="S80" s="6"/>
      <c r="T80" s="6"/>
      <c r="U80" s="6"/>
    </row>
    <row r="81" spans="2:21" ht="15.75" customHeight="1" x14ac:dyDescent="0.25">
      <c r="B81" s="155"/>
      <c r="C81" s="14" t="s">
        <v>23</v>
      </c>
      <c r="D81" s="14" t="s">
        <v>27</v>
      </c>
      <c r="E81" s="14" t="s">
        <v>28</v>
      </c>
      <c r="F81" s="14" t="s">
        <v>29</v>
      </c>
      <c r="G81" s="156" t="s">
        <v>30</v>
      </c>
      <c r="I81" s="6"/>
      <c r="J81" s="15"/>
      <c r="K81" s="15"/>
      <c r="L81" s="15"/>
      <c r="M81" s="15"/>
      <c r="N81" s="15"/>
      <c r="P81" s="6"/>
      <c r="Q81" s="15"/>
      <c r="R81" s="15"/>
      <c r="S81" s="15"/>
      <c r="T81" s="15"/>
      <c r="U81" s="15"/>
    </row>
    <row r="82" spans="2:21" ht="15.75" customHeight="1" x14ac:dyDescent="0.25">
      <c r="B82" s="163" t="e">
        <f t="shared" ref="B82:B93" si="11">#REF!</f>
        <v>#REF!</v>
      </c>
      <c r="C82" s="164" t="str">
        <f t="array" ref="C82">IFERROR(INDEX(ORARIO_GENERALE!$K$3:$P$3,MATCH("*"&amp;$B$80&amp;"*",ORARIO_GENERALE!L5:P5,0)),"")</f>
        <v/>
      </c>
      <c r="D82" s="164" t="str">
        <f t="array" ref="D82">IFERROR(INDEX(ORARIO_GENERALE!$K$3:$P$3,MATCH("*"&amp;$B$80&amp;"*",ORARIO_GENERALE!L18:P18,0)),"")</f>
        <v/>
      </c>
      <c r="E82" s="164" t="str">
        <f t="array" ref="E82">IFERROR(INDEX(ORARIO_GENERALE!$K$3:$P$3,MATCH("*"&amp;$B$80&amp;"*",ORARIO_GENERALE!K31:P31,0)),"")</f>
        <v/>
      </c>
      <c r="F82" s="164" t="str">
        <f t="array" ref="F82">IFERROR(INDEX(ORARIO_GENERALE!$K$3:$P$3,MATCH("*"&amp;$B$80&amp;"*",#REF!,0)),"")</f>
        <v/>
      </c>
      <c r="G82" s="165" t="str">
        <f t="array" ref="G82">IFERROR(INDEX(ORARIO_GENERALE!$K$3:$P$3,MATCH("*"&amp;$B$80&amp;"*",ORARIO_GENERALE!K57:P57,0)),"")</f>
        <v/>
      </c>
      <c r="I82" s="67"/>
      <c r="J82" s="6"/>
      <c r="K82" s="6"/>
      <c r="L82" s="6"/>
      <c r="M82" s="6"/>
      <c r="N82" s="6"/>
      <c r="P82" s="67"/>
      <c r="Q82" s="6"/>
      <c r="R82" s="6"/>
      <c r="S82" s="6"/>
      <c r="T82" s="6"/>
      <c r="U82" s="6"/>
    </row>
    <row r="83" spans="2:21" ht="15.75" customHeight="1" x14ac:dyDescent="0.25">
      <c r="B83" s="163" t="e">
        <f t="shared" si="11"/>
        <v>#REF!</v>
      </c>
      <c r="C83" s="164" t="str">
        <f t="array" ref="C83">IFERROR(INDEX(ORARIO_GENERALE!$K$3:$P$3,MATCH("*"&amp;$B$80&amp;"*",ORARIO_GENERALE!K6:P6,0)),"")</f>
        <v/>
      </c>
      <c r="D83" s="164" t="str">
        <f t="array" ref="D83">IFERROR(INDEX(ORARIO_GENERALE!$K$3:$P$3,MATCH("*"&amp;$B$80&amp;"*",ORARIO_GENERALE!L19:P19,0)),"")</f>
        <v/>
      </c>
      <c r="E83" s="164" t="str">
        <f t="array" ref="E83">IFERROR(INDEX(ORARIO_GENERALE!$K$3:$P$3,MATCH("*"&amp;$B$80&amp;"*",ORARIO_GENERALE!K32:P32,0)),"")</f>
        <v/>
      </c>
      <c r="F83" s="164" t="str">
        <f t="array" ref="F83">IFERROR(INDEX(ORARIO_GENERALE!$K$3:$P$3,MATCH("*"&amp;$B$80&amp;"*",#REF!,0)),"")</f>
        <v/>
      </c>
      <c r="G83" s="165" t="str">
        <f t="array" ref="G83">IFERROR(INDEX(ORARIO_GENERALE!$K$3:$P$3,MATCH("*"&amp;$B$80&amp;"*",ORARIO_GENERALE!K58:P58,0)),"")</f>
        <v/>
      </c>
      <c r="I83" s="67"/>
      <c r="J83" s="6"/>
      <c r="K83" s="6"/>
      <c r="L83" s="6"/>
      <c r="M83" s="6"/>
      <c r="N83" s="6"/>
      <c r="P83" s="67"/>
      <c r="Q83" s="6"/>
      <c r="R83" s="6"/>
      <c r="S83" s="6"/>
      <c r="T83" s="6"/>
      <c r="U83" s="6"/>
    </row>
    <row r="84" spans="2:21" ht="15.75" customHeight="1" x14ac:dyDescent="0.25">
      <c r="B84" s="163" t="e">
        <f t="shared" si="11"/>
        <v>#REF!</v>
      </c>
      <c r="C84" s="164" t="str">
        <f t="array" ref="C84">IFERROR(INDEX(ORARIO_GENERALE!$K$3:$P$3,MATCH("*"&amp;$B$80&amp;"*",ORARIO_GENERALE!K7:P7,0)),"")</f>
        <v/>
      </c>
      <c r="D84" s="164" t="str">
        <f t="array" ref="D84">IFERROR(INDEX(ORARIO_GENERALE!$K$3:$P$3,MATCH("*"&amp;$B$80&amp;"*",ORARIO_GENERALE!K20:P20,0)),"")</f>
        <v/>
      </c>
      <c r="E84" s="164" t="str">
        <f t="array" ref="E84">IFERROR(INDEX(ORARIO_GENERALE!$K$3:$P$3,MATCH("*"&amp;$B$80&amp;"*",ORARIO_GENERALE!K33:P33,0)),"")</f>
        <v/>
      </c>
      <c r="F84" s="164" t="str">
        <f t="array" ref="F84">IFERROR(INDEX(ORARIO_GENERALE!$K$3:$P$3,MATCH("*"&amp;$B$80&amp;"*",#REF!,0)),"")</f>
        <v/>
      </c>
      <c r="G84" s="165" t="str">
        <f t="array" ref="G84">IFERROR(INDEX(ORARIO_GENERALE!$K$3:$P$3,MATCH("*"&amp;$B$80&amp;"*",ORARIO_GENERALE!K59:P59,0)),"")</f>
        <v/>
      </c>
      <c r="I84" s="67"/>
      <c r="J84" s="6"/>
      <c r="K84" s="6"/>
      <c r="L84" s="6"/>
      <c r="M84" s="6"/>
      <c r="N84" s="6"/>
      <c r="P84" s="67"/>
      <c r="Q84" s="6"/>
      <c r="R84" s="6"/>
      <c r="S84" s="6"/>
      <c r="T84" s="6"/>
      <c r="U84" s="6"/>
    </row>
    <row r="85" spans="2:21" ht="15.75" customHeight="1" x14ac:dyDescent="0.25">
      <c r="B85" s="163" t="e">
        <f t="shared" si="11"/>
        <v>#REF!</v>
      </c>
      <c r="C85" s="164" t="str">
        <f t="array" ref="C85">IFERROR(INDEX(ORARIO_GENERALE!$K$3:$P$3,MATCH("*"&amp;$B$80&amp;"*",ORARIO_GENERALE!K8:P8,0)),"")</f>
        <v/>
      </c>
      <c r="D85" s="164" t="str">
        <f t="array" ref="D85">IFERROR(INDEX(ORARIO_GENERALE!$K$3:$P$3,MATCH("*"&amp;$B$80&amp;"*",ORARIO_GENERALE!K21:P21,0)),"")</f>
        <v/>
      </c>
      <c r="E85" s="164" t="str">
        <f t="array" ref="E85">IFERROR(INDEX(ORARIO_GENERALE!$K$3:$P$3,MATCH("*"&amp;$B$80&amp;"*",ORARIO_GENERALE!K34:P34,0)),"")</f>
        <v/>
      </c>
      <c r="F85" s="164" t="str">
        <f t="array" ref="F85">IFERROR(INDEX(ORARIO_GENERALE!$K$3:$P$3,MATCH("*"&amp;$B$80&amp;"*",#REF!,0)),"")</f>
        <v/>
      </c>
      <c r="G85" s="165" t="str">
        <f t="array" ref="G85">IFERROR(INDEX(ORARIO_GENERALE!$K$3:$P$3,MATCH("*"&amp;$B$80&amp;"*",ORARIO_GENERALE!K60:P60,0)),"")</f>
        <v/>
      </c>
      <c r="I85" s="67"/>
      <c r="J85" s="6"/>
      <c r="K85" s="6"/>
      <c r="L85" s="6"/>
      <c r="M85" s="6"/>
      <c r="N85" s="6"/>
      <c r="P85" s="67"/>
      <c r="Q85" s="6"/>
      <c r="R85" s="6"/>
      <c r="S85" s="6"/>
      <c r="T85" s="6"/>
      <c r="U85" s="6"/>
    </row>
    <row r="86" spans="2:21" ht="15.75" customHeight="1" x14ac:dyDescent="0.25">
      <c r="B86" s="163" t="e">
        <f t="shared" si="11"/>
        <v>#REF!</v>
      </c>
      <c r="C86" s="164" t="str">
        <f t="array" ref="C86">IFERROR(INDEX(ORARIO_GENERALE!$K$3:$P$3,MATCH("*"&amp;$B$80&amp;"*",ORARIO_GENERALE!K9:P9,0)),"")</f>
        <v/>
      </c>
      <c r="D86" s="164" t="str">
        <f t="array" ref="D86">IFERROR(INDEX(ORARIO_GENERALE!$K$3:$P$3,MATCH("*"&amp;$B$80&amp;"*",ORARIO_GENERALE!K22:P22,0)),"")</f>
        <v/>
      </c>
      <c r="E86" s="164" t="str">
        <f t="array" ref="E86">IFERROR(INDEX(ORARIO_GENERALE!$K$3:$P$3,MATCH("*"&amp;$B$80&amp;"*",ORARIO_GENERALE!K35:P35,0)),"")</f>
        <v/>
      </c>
      <c r="F86" s="164" t="str">
        <f t="array" ref="F86">IFERROR(INDEX(ORARIO_GENERALE!$K$3:$P$3,MATCH("*"&amp;$B$80&amp;"*",ORARIO_GENERALE!K44:P44,0)),"")</f>
        <v/>
      </c>
      <c r="G86" s="165" t="str">
        <f t="array" ref="G86">IFERROR(INDEX(ORARIO_GENERALE!$K$3:$P$3,MATCH("*"&amp;$B$80&amp;"*",ORARIO_GENERALE!K61:P61,0)),"")</f>
        <v/>
      </c>
      <c r="I86" s="67"/>
      <c r="J86" s="6"/>
      <c r="K86" s="6"/>
      <c r="L86" s="6"/>
      <c r="M86" s="6"/>
      <c r="N86" s="6"/>
      <c r="P86" s="67"/>
      <c r="Q86" s="6"/>
      <c r="R86" s="6"/>
      <c r="S86" s="6"/>
      <c r="T86" s="6"/>
      <c r="U86" s="6"/>
    </row>
    <row r="87" spans="2:21" ht="15.75" customHeight="1" x14ac:dyDescent="0.25">
      <c r="B87" s="163" t="e">
        <f t="shared" si="11"/>
        <v>#REF!</v>
      </c>
      <c r="C87" s="164" t="str">
        <f t="array" ref="C87">IFERROR(INDEX(ORARIO_GENERALE!$K$3:$P$3,MATCH("*"&amp;$B$80&amp;"*",ORARIO_GENERALE!K10:P10,0)),"")</f>
        <v/>
      </c>
      <c r="D87" s="164" t="str">
        <f t="array" ref="D87">IFERROR(INDEX(ORARIO_GENERALE!$K$3:$P$3,MATCH("*"&amp;$B$80&amp;"*",ORARIO_GENERALE!K23:P23,0)),"")</f>
        <v/>
      </c>
      <c r="E87" s="164" t="str">
        <f t="array" ref="E87">IFERROR(INDEX(ORARIO_GENERALE!$K$3:$P$3,MATCH("*"&amp;$B$80&amp;"*",ORARIO_GENERALE!K36:P36,0)),"")</f>
        <v/>
      </c>
      <c r="F87" s="164" t="str">
        <f t="array" ref="F87">IFERROR(INDEX(ORARIO_GENERALE!$K$3:$P$3,MATCH("*"&amp;$B$80&amp;"*",ORARIO_GENERALE!K45:P45,0)),"")</f>
        <v/>
      </c>
      <c r="G87" s="165" t="str">
        <f t="array" ref="G87">IFERROR(INDEX(ORARIO_GENERALE!$K$3:$P$3,MATCH("*"&amp;$B$80&amp;"*",ORARIO_GENERALE!K64:P64,0)),"")</f>
        <v/>
      </c>
      <c r="I87" s="67"/>
      <c r="J87" s="6"/>
      <c r="K87" s="6"/>
      <c r="L87" s="6"/>
      <c r="M87" s="6"/>
      <c r="N87" s="6"/>
      <c r="P87" s="67"/>
      <c r="Q87" s="6"/>
      <c r="R87" s="6"/>
      <c r="S87" s="6"/>
      <c r="T87" s="6"/>
      <c r="U87" s="6"/>
    </row>
    <row r="88" spans="2:21" ht="15.75" customHeight="1" x14ac:dyDescent="0.25">
      <c r="B88" s="163" t="e">
        <f t="shared" si="11"/>
        <v>#REF!</v>
      </c>
      <c r="C88" s="164" t="str">
        <f t="array" ref="C88">IFERROR(INDEX(ORARIO_GENERALE!$K$3:$P$3,MATCH("*"&amp;$B$80&amp;"*",ORARIO_GENERALE!K11:P11,0)),"")</f>
        <v/>
      </c>
      <c r="D88" s="164" t="str">
        <f t="array" ref="D88">IFERROR(INDEX(ORARIO_GENERALE!$K$3:$P$3,MATCH("*"&amp;$B$80&amp;"*",ORARIO_GENERALE!K24:P24,0)),"")</f>
        <v/>
      </c>
      <c r="E88" s="164" t="str">
        <f t="array" ref="E88">IFERROR(INDEX(ORARIO_GENERALE!$K$3:$P$3,MATCH("*"&amp;$B$80&amp;"*",ORARIO_GENERALE!K37:P37,0)),"")</f>
        <v/>
      </c>
      <c r="F88" s="164" t="str">
        <f t="array" ref="F88">IFERROR(INDEX(ORARIO_GENERALE!$K$3:$P$3,MATCH("*"&amp;$B$80&amp;"*",ORARIO_GENERALE!K46:P46,0)),"")</f>
        <v/>
      </c>
      <c r="G88" s="165" t="str">
        <f t="array" ref="G88">IFERROR(INDEX(ORARIO_GENERALE!$K$3:$P$3,MATCH("*"&amp;$B$80&amp;"*",ORARIO_GENERALE!K65:P65,0)),"")</f>
        <v/>
      </c>
      <c r="I88" s="67"/>
      <c r="J88" s="6"/>
      <c r="K88" s="6"/>
      <c r="L88" s="6"/>
      <c r="M88" s="6"/>
      <c r="N88" s="6"/>
      <c r="P88" s="67"/>
      <c r="Q88" s="6"/>
      <c r="R88" s="6"/>
      <c r="S88" s="6"/>
      <c r="T88" s="6"/>
      <c r="U88" s="6"/>
    </row>
    <row r="89" spans="2:21" ht="15.75" customHeight="1" x14ac:dyDescent="0.25">
      <c r="B89" s="163" t="e">
        <f t="shared" si="11"/>
        <v>#REF!</v>
      </c>
      <c r="C89" s="164" t="str">
        <f t="array" ref="C89">IFERROR(INDEX(ORARIO_GENERALE!$K$3:$P$3,MATCH("*"&amp;$B$80&amp;"*",ORARIO_GENERALE!K12:P12,0)),"")</f>
        <v/>
      </c>
      <c r="D89" s="164" t="str">
        <f t="array" ref="D89">IFERROR(INDEX(ORARIO_GENERALE!$K$3:$P$3,MATCH("*"&amp;$B$80&amp;"*",ORARIO_GENERALE!K25:P25,0)),"")</f>
        <v/>
      </c>
      <c r="E89" s="164" t="str">
        <f t="array" ref="E89">IFERROR(INDEX(ORARIO_GENERALE!$K$3:$P$3,MATCH("*"&amp;$B$80&amp;"*",ORARIO_GENERALE!K38:P38,0)),"")</f>
        <v/>
      </c>
      <c r="F89" s="164" t="str">
        <f t="array" ref="F89">IFERROR(INDEX(ORARIO_GENERALE!$K$3:$P$3,MATCH("*"&amp;$B$80&amp;"*",ORARIO_GENERALE!K47:P47,0)),"")</f>
        <v/>
      </c>
      <c r="G89" s="165" t="str">
        <f t="array" ref="G89">IFERROR(INDEX(ORARIO_GENERALE!$K$3:$P$3,MATCH("*"&amp;$B$80&amp;"*",ORARIO_GENERALE!K66:P66,0)),"")</f>
        <v/>
      </c>
      <c r="I89" s="67"/>
      <c r="J89" s="6"/>
      <c r="K89" s="6"/>
      <c r="L89" s="6"/>
      <c r="M89" s="6"/>
      <c r="N89" s="6"/>
      <c r="P89" s="67"/>
      <c r="Q89" s="6"/>
      <c r="R89" s="6"/>
      <c r="S89" s="6"/>
      <c r="T89" s="6"/>
      <c r="U89" s="6"/>
    </row>
    <row r="90" spans="2:21" ht="15.75" customHeight="1" x14ac:dyDescent="0.25">
      <c r="B90" s="163" t="e">
        <f t="shared" si="11"/>
        <v>#REF!</v>
      </c>
      <c r="C90" s="164" t="str">
        <f t="array" ref="C90">IFERROR(INDEX(ORARIO_GENERALE!$K$3:$P$3,MATCH("*"&amp;$B$80&amp;"*",ORARIO_GENERALE!K13:P13,0)),"")</f>
        <v/>
      </c>
      <c r="D90" s="164" t="str">
        <f t="array" ref="D90">IFERROR(INDEX(ORARIO_GENERALE!$K$3:$P$3,MATCH("*"&amp;$B$80&amp;"*",ORARIO_GENERALE!K26:P26,0)),"")</f>
        <v/>
      </c>
      <c r="E90" s="164" t="str">
        <f t="array" ref="E90">IFERROR(INDEX(ORARIO_GENERALE!$K$3:$P$3,MATCH("*"&amp;$B$80&amp;"*",ORARIO_GENERALE!K39:P39,0)),"")</f>
        <v/>
      </c>
      <c r="F90" s="164" t="str">
        <f t="array" ref="F90">IFERROR(INDEX(ORARIO_GENERALE!$K$3:$P$3,MATCH("*"&amp;$B$80&amp;"*",ORARIO_GENERALE!L48:P48,0)),"")</f>
        <v/>
      </c>
      <c r="G90" s="165" t="str">
        <f t="array" ref="G90">IFERROR(INDEX(ORARIO_GENERALE!$K$3:$P$3,MATCH("*"&amp;$B$80&amp;"*",ORARIO_GENERALE!K67:P67,0)),"")</f>
        <v/>
      </c>
      <c r="I90" s="67"/>
      <c r="J90" s="6"/>
      <c r="K90" s="6"/>
      <c r="L90" s="6"/>
      <c r="M90" s="6"/>
      <c r="N90" s="6"/>
      <c r="P90" s="67"/>
      <c r="Q90" s="6"/>
      <c r="R90" s="6"/>
      <c r="S90" s="6"/>
      <c r="T90" s="6"/>
      <c r="U90" s="6"/>
    </row>
    <row r="91" spans="2:21" ht="15.75" customHeight="1" x14ac:dyDescent="0.25">
      <c r="B91" s="163" t="e">
        <f t="shared" si="11"/>
        <v>#REF!</v>
      </c>
      <c r="C91" s="164" t="str">
        <f t="array" ref="C91">IFERROR(INDEX(ORARIO_GENERALE!$K$3:$P$3,MATCH("*"&amp;$B$80&amp;"*",ORARIO_GENERALE!K14:P14,0)),"")</f>
        <v/>
      </c>
      <c r="D91" s="164" t="str">
        <f t="array" ref="D91">IFERROR(INDEX(ORARIO_GENERALE!$K$3:$P$3,MATCH("*"&amp;$B$80&amp;"*",ORARIO_GENERALE!K27:P27,0)),"")</f>
        <v/>
      </c>
      <c r="E91" s="164" t="str">
        <f t="array" ref="E91">IFERROR(INDEX(ORARIO_GENERALE!$K$3:$P$3,MATCH("*"&amp;$B$80&amp;"*",ORARIO_GENERALE!K40:P40,0)),"")</f>
        <v/>
      </c>
      <c r="F91" s="164" t="str">
        <f t="array" ref="F91">IFERROR(INDEX(ORARIO_GENERALE!$K$3:$P$3,MATCH("*"&amp;$B$80&amp;"*",ORARIO_GENERALE!L54:P54,0)),"")</f>
        <v/>
      </c>
      <c r="G91" s="165" t="str">
        <f t="array" ref="G91">IFERROR(INDEX(ORARIO_GENERALE!$K$3:$P$3,MATCH("*"&amp;$B$80&amp;"*",ORARIO_GENERALE!K68:P68,0)),"")</f>
        <v/>
      </c>
      <c r="I91" s="67"/>
      <c r="J91" s="6"/>
      <c r="K91" s="6"/>
      <c r="L91" s="6"/>
      <c r="M91" s="6"/>
      <c r="N91" s="6"/>
      <c r="P91" s="67"/>
      <c r="Q91" s="6"/>
      <c r="R91" s="6"/>
      <c r="S91" s="6"/>
      <c r="T91" s="6"/>
      <c r="U91" s="6"/>
    </row>
    <row r="92" spans="2:21" ht="15.75" customHeight="1" x14ac:dyDescent="0.25">
      <c r="B92" s="163" t="e">
        <f t="shared" si="11"/>
        <v>#REF!</v>
      </c>
      <c r="C92" s="164" t="str">
        <f t="array" ref="C92">IFERROR(INDEX(ORARIO_GENERALE!$K$3:$P$3,MATCH("*"&amp;$B$80&amp;"*",ORARIO_GENERALE!K15:P15,0)),"")</f>
        <v/>
      </c>
      <c r="D92" s="164" t="str">
        <f t="array" ref="D92">IFERROR(INDEX(ORARIO_GENERALE!$K$3:$P$3,MATCH("*"&amp;$B$80&amp;"*",ORARIO_GENERALE!K28:P28,0)),"")</f>
        <v/>
      </c>
      <c r="E92" s="164" t="str">
        <f t="array" ref="E92">IFERROR(INDEX(ORARIO_GENERALE!$K$3:$P$3,MATCH("*"&amp;$B$80&amp;"*",ORARIO_GENERALE!K41:P41,0)),"")</f>
        <v/>
      </c>
      <c r="F92" s="164" t="str">
        <f t="array" ref="F92">IFERROR(INDEX(ORARIO_GENERALE!$K$3:$P$3,MATCH("*"&amp;$B$80&amp;"*",#REF!,0)),"")</f>
        <v/>
      </c>
      <c r="G92" s="165" t="str">
        <f t="array" ref="G92">IFERROR(INDEX(ORARIO_GENERALE!$K$3:$P$3,MATCH("*"&amp;$B$80&amp;"*",ORARIO_GENERALE!K69:P69,0)),"")</f>
        <v/>
      </c>
      <c r="I92" s="67"/>
      <c r="J92" s="6"/>
      <c r="K92" s="6"/>
      <c r="L92" s="6"/>
      <c r="M92" s="6"/>
      <c r="N92" s="6"/>
      <c r="P92" s="67"/>
      <c r="Q92" s="6"/>
      <c r="R92" s="6"/>
      <c r="S92" s="6"/>
      <c r="T92" s="6"/>
      <c r="U92" s="6"/>
    </row>
    <row r="93" spans="2:21" ht="15.75" customHeight="1" x14ac:dyDescent="0.25">
      <c r="B93" s="180" t="e">
        <f t="shared" si="11"/>
        <v>#REF!</v>
      </c>
      <c r="C93" s="181" t="str">
        <f t="array" ref="C93">IFERROR(INDEX(ORARIO_GENERALE!$K$3:$P$3,MATCH("*"&amp;$B$80&amp;"*",ORARIO_GENERALE!K16:P16,0)),"")</f>
        <v/>
      </c>
      <c r="D93" s="181" t="str">
        <f t="array" ref="D93">IFERROR(INDEX(ORARIO_GENERALE!$K$3:$P$3,MATCH("*"&amp;$B$80&amp;"*",ORARIO_GENERALE!K29:P29,0)),"")</f>
        <v/>
      </c>
      <c r="E93" s="181" t="str">
        <f t="array" ref="E93">IFERROR(INDEX(ORARIO_GENERALE!$K$3:$P$3,MATCH("*"&amp;$B$80&amp;"*",ORARIO_GENERALE!K42:P42,0)),"")</f>
        <v/>
      </c>
      <c r="F93" s="181" t="str">
        <f t="array" ref="F93">IFERROR(INDEX(ORARIO_GENERALE!$K$3:$P$3,MATCH("*"&amp;$B$80&amp;"*",ORARIO_GENERALE!K56:P56,0)),"")</f>
        <v/>
      </c>
      <c r="G93" s="182" t="str">
        <f t="array" ref="G93">IFERROR(INDEX(ORARIO_GENERALE!$K$3:$P$3,MATCH("*"&amp;$B$80&amp;"*",ORARIO_GENERALE!K70:P70,0)),"")</f>
        <v/>
      </c>
      <c r="I93" s="67"/>
      <c r="J93" s="6"/>
      <c r="K93" s="6"/>
      <c r="L93" s="6"/>
      <c r="M93" s="6"/>
      <c r="N93" s="6"/>
      <c r="P93" s="67"/>
      <c r="Q93" s="6"/>
      <c r="R93" s="6"/>
      <c r="S93" s="6"/>
      <c r="T93" s="6"/>
      <c r="U93" s="6"/>
    </row>
    <row r="94" spans="2:21" ht="15.75" customHeight="1" x14ac:dyDescent="0.25"/>
    <row r="95" spans="2:21" ht="15.75" customHeight="1" x14ac:dyDescent="0.25"/>
    <row r="96" spans="2:21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O1000"/>
  <sheetViews>
    <sheetView workbookViewId="0"/>
  </sheetViews>
  <sheetFormatPr defaultColWidth="12.6640625" defaultRowHeight="15" customHeight="1" outlineLevelCol="1" x14ac:dyDescent="0.25"/>
  <cols>
    <col min="1" max="1" width="11.109375" customWidth="1"/>
    <col min="2" max="2" width="8.88671875" customWidth="1"/>
    <col min="3" max="3" width="7.109375" customWidth="1" outlineLevel="1"/>
    <col min="4" max="4" width="6.77734375" customWidth="1" outlineLevel="1"/>
    <col min="5" max="5" width="7.109375" customWidth="1" outlineLevel="1"/>
    <col min="6" max="8" width="7.109375" customWidth="1"/>
    <col min="9" max="9" width="8.77734375" customWidth="1"/>
    <col min="10" max="10" width="7" customWidth="1"/>
    <col min="11" max="11" width="7.109375" customWidth="1"/>
    <col min="12" max="12" width="7" customWidth="1"/>
    <col min="13" max="15" width="6.88671875" customWidth="1"/>
    <col min="16" max="26" width="11.109375" customWidth="1"/>
  </cols>
  <sheetData>
    <row r="1" spans="1:15" ht="15.75" customHeight="1" x14ac:dyDescent="0.4">
      <c r="E1" s="166" t="s">
        <v>156</v>
      </c>
    </row>
    <row r="2" spans="1:15" ht="15.75" customHeight="1" x14ac:dyDescent="0.25"/>
    <row r="3" spans="1:15" ht="15.75" customHeight="1" x14ac:dyDescent="0.25">
      <c r="C3" s="167" t="s">
        <v>157</v>
      </c>
      <c r="D3" s="167" t="s">
        <v>158</v>
      </c>
      <c r="E3" s="167" t="s">
        <v>159</v>
      </c>
      <c r="F3" s="167" t="s">
        <v>160</v>
      </c>
      <c r="G3" s="167" t="s">
        <v>161</v>
      </c>
      <c r="H3" s="167" t="s">
        <v>162</v>
      </c>
      <c r="I3" s="168"/>
      <c r="J3" s="168" t="s">
        <v>157</v>
      </c>
      <c r="K3" s="168" t="s">
        <v>158</v>
      </c>
      <c r="L3" s="168" t="s">
        <v>159</v>
      </c>
      <c r="M3" s="168" t="s">
        <v>160</v>
      </c>
      <c r="N3" s="168" t="s">
        <v>163</v>
      </c>
      <c r="O3" s="168" t="s">
        <v>164</v>
      </c>
    </row>
    <row r="4" spans="1:15" ht="15.75" customHeight="1" x14ac:dyDescent="0.25">
      <c r="A4" s="205" t="s">
        <v>23</v>
      </c>
      <c r="B4" s="169" t="str">
        <f>ORARIO_GENERALE!C4</f>
        <v>08:00-09:00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1"/>
    </row>
    <row r="5" spans="1:15" ht="15.75" customHeight="1" x14ac:dyDescent="0.25">
      <c r="A5" s="187"/>
      <c r="B5" s="170" t="str">
        <f>ORARIO_GENERALE!C5</f>
        <v>09:00-10:00</v>
      </c>
      <c r="C5" s="123" t="str">
        <f t="array" ref="C5">IFERROR(INDEX(ORARIO_GENERALE!D5:I5,MATCH("*"&amp;"(1)"&amp;"*",ORARIO_GENERALE!D5:I5,0)),"")</f>
        <v/>
      </c>
      <c r="D5" s="123" t="str">
        <f t="array" ref="D5">IFERROR(INDEX(ORARIO_GENERALE!D5:I5,MATCH("*"&amp;"(2)"&amp;"*",ORARIO_GENERALE!D5:I5,0)),"")</f>
        <v/>
      </c>
      <c r="E5" s="123" t="str">
        <f t="array" ref="E5">IFERROR(INDEX(ORARIO_GENERALE!D5:I5,MATCH("*"&amp;"(3)"&amp;"*",ORARIO_GENERALE!D5:I5,0)),"")</f>
        <v/>
      </c>
      <c r="F5" s="123" t="str">
        <f t="array" ref="F5">IFERROR(INDEX(ORARIO_GENERALE!D5:I5,MATCH("*"&amp;"(4)"&amp;"*",ORARIO_GENERALE!D5:I5,0)),"")</f>
        <v/>
      </c>
      <c r="G5" s="123" t="str">
        <f t="array" ref="G5">IFERROR(INDEX(ORARIO_GENERALE!D5:I5,MATCH("*"&amp;"(5)"&amp;"*",ORARIO_GENERALE!D5:I5,0)),"")</f>
        <v/>
      </c>
      <c r="H5" s="123" t="str">
        <f t="array" ref="H5">IFERROR(INDEX(ORARIO_GENERALE!D5:I5,MATCH("*"&amp;"(6)"&amp;"*",ORARIO_GENERALE!D5:I5,0)),"")</f>
        <v/>
      </c>
      <c r="I5" s="123" t="e">
        <f t="shared" ref="I5:I61" si="0">#REF!</f>
        <v>#REF!</v>
      </c>
      <c r="J5" s="123" t="str">
        <f t="array" ref="J5">IFERROR(INDEX(ORARIO_GENERALE!$L5:$P5,MATCH("*"&amp;"(1)"&amp;"*",ORARIO_GENERALE!$L5:$P5,0)),"")</f>
        <v/>
      </c>
      <c r="K5" s="123" t="str">
        <f t="array" ref="K5">IFERROR(INDEX(ORARIO_GENERALE!$L5:$P5,MATCH("*"&amp;"(2)"&amp;"*",ORARIO_GENERALE!$L5:$P5,0)),"")</f>
        <v/>
      </c>
      <c r="L5" s="123" t="str">
        <f t="array" ref="L5">IFERROR(INDEX(ORARIO_GENERALE!$L5:$P5,MATCH("*"&amp;"(3)"&amp;"*",ORARIO_GENERALE!$L5:$P5,0)),"")</f>
        <v/>
      </c>
      <c r="M5" s="123" t="str">
        <f t="array" ref="M5">IFERROR(INDEX(ORARIO_GENERALE!$L5:$P5,MATCH("*"&amp;"(4)"&amp;"*",ORARIO_GENERALE!$L5:$P5,0)),"")</f>
        <v/>
      </c>
      <c r="N5" s="123" t="str">
        <f t="array" ref="N5">IFERROR(INDEX(ORARIO_GENERALE!$L5:$P5,MATCH("*"&amp;"(5)"&amp;"*",ORARIO_GENERALE!$L5:$P5,0)),"")</f>
        <v/>
      </c>
      <c r="O5" s="124" t="str">
        <f t="array" ref="O5">IFERROR(INDEX(ORARIO_GENERALE!$L5:$P5,MATCH("*"&amp;"(6)"&amp;"*",ORARIO_GENERALE!$L5:$P5,0)),"")</f>
        <v/>
      </c>
    </row>
    <row r="6" spans="1:15" ht="15.75" customHeight="1" x14ac:dyDescent="0.25">
      <c r="A6" s="187"/>
      <c r="B6" s="170" t="str">
        <f>ORARIO_GENERALE!C6</f>
        <v>10:00-11:00</v>
      </c>
      <c r="C6" s="123" t="str">
        <f t="array" ref="C6">IFERROR(INDEX(ORARIO_GENERALE!D6:I6,MATCH("*"&amp;"(1)"&amp;"*",ORARIO_GENERALE!D6:I6,0)),"")</f>
        <v/>
      </c>
      <c r="D6" s="123" t="str">
        <f t="array" ref="D6">IFERROR(INDEX(ORARIO_GENERALE!D6:I6,MATCH("*"&amp;"(2)"&amp;"*",ORARIO_GENERALE!D6:I6,0)),"")</f>
        <v/>
      </c>
      <c r="E6" s="123" t="str">
        <f t="array" ref="E6">IFERROR(INDEX(ORARIO_GENERALE!D6:I6,MATCH("*"&amp;"(3)"&amp;"*",ORARIO_GENERALE!D6:I6,0)),"")</f>
        <v/>
      </c>
      <c r="F6" s="123" t="str">
        <f t="array" ref="F6">IFERROR(INDEX(ORARIO_GENERALE!D6:I6,MATCH("*"&amp;"(4)"&amp;"*",ORARIO_GENERALE!D6:I6,0)),"")</f>
        <v/>
      </c>
      <c r="G6" s="123" t="str">
        <f t="array" ref="G6">IFERROR(INDEX(ORARIO_GENERALE!D6:I6,MATCH("*"&amp;"(5)"&amp;"*",ORARIO_GENERALE!D6:I6,0)),"")</f>
        <v/>
      </c>
      <c r="H6" s="123" t="str">
        <f t="array" ref="H6">IFERROR(INDEX(ORARIO_GENERALE!D6:I6,MATCH("*"&amp;"(6)"&amp;"*",ORARIO_GENERALE!D6:I6,0)),"")</f>
        <v/>
      </c>
      <c r="I6" s="123" t="e">
        <f t="shared" si="0"/>
        <v>#REF!</v>
      </c>
      <c r="J6" s="123" t="str">
        <f t="array" ref="J6">IFERROR(INDEX(ORARIO_GENERALE!K6:P6,MATCH("*"&amp;"(1)"&amp;"*",ORARIO_GENERALE!K6:P6,0)),"")</f>
        <v/>
      </c>
      <c r="K6" s="123" t="str">
        <f t="array" ref="K6">IFERROR(INDEX(ORARIO_GENERALE!$K6:$P6,MATCH("*"&amp;"(2)"&amp;"*",ORARIO_GENERALE!$K6:$P6,0)),"")</f>
        <v/>
      </c>
      <c r="L6" s="123" t="str">
        <f t="array" ref="L6">IFERROR(INDEX(ORARIO_GENERALE!$K6:$P6,MATCH("*"&amp;"(3)"&amp;"*",ORARIO_GENERALE!$K6:$P6,0)),"")</f>
        <v/>
      </c>
      <c r="M6" s="123" t="str">
        <f t="array" ref="M6">IFERROR(INDEX(ORARIO_GENERALE!$K6:$P6,MATCH("*"&amp;"(4)"&amp;"*",ORARIO_GENERALE!$K6:$P6,0)),"")</f>
        <v/>
      </c>
      <c r="N6" s="123" t="str">
        <f t="array" ref="N6">IFERROR(INDEX(ORARIO_GENERALE!$K6:$P6,MATCH("*"&amp;"(5)"&amp;"*",ORARIO_GENERALE!$K6:$P6,0)),"")</f>
        <v/>
      </c>
      <c r="O6" s="124" t="str">
        <f t="array" ref="O6">IFERROR(INDEX(ORARIO_GENERALE!$K6:$P6,MATCH("*"&amp;"(6)"&amp;"*",ORARIO_GENERALE!$K6:$P6,0)),"")</f>
        <v/>
      </c>
    </row>
    <row r="7" spans="1:15" ht="15.75" customHeight="1" x14ac:dyDescent="0.25">
      <c r="A7" s="187"/>
      <c r="B7" s="170" t="str">
        <f>ORARIO_GENERALE!C7</f>
        <v>11:00-12:00</v>
      </c>
      <c r="C7" s="123" t="str">
        <f t="array" ref="C7">IFERROR(INDEX(ORARIO_GENERALE!D7:I7,MATCH("*"&amp;"(1)"&amp;"*",ORARIO_GENERALE!D7:I7,0)),"")</f>
        <v/>
      </c>
      <c r="D7" s="123" t="str">
        <f t="array" ref="D7">IFERROR(INDEX(ORARIO_GENERALE!D7:I7,MATCH("*"&amp;"(2)"&amp;"*",ORARIO_GENERALE!D7:I7,0)),"")</f>
        <v/>
      </c>
      <c r="E7" s="123" t="str">
        <f t="array" ref="E7">IFERROR(INDEX(ORARIO_GENERALE!D7:I7,MATCH("*"&amp;"(3)"&amp;"*",ORARIO_GENERALE!D7:I7,0)),"")</f>
        <v/>
      </c>
      <c r="F7" s="123" t="str">
        <f t="array" ref="F7">IFERROR(INDEX(ORARIO_GENERALE!D7:I7,MATCH("*"&amp;"(4)"&amp;"*",ORARIO_GENERALE!D7:I7,0)),"")</f>
        <v/>
      </c>
      <c r="G7" s="123" t="str">
        <f t="array" ref="G7">IFERROR(INDEX(ORARIO_GENERALE!D7:I7,MATCH("*"&amp;"(5)"&amp;"*",ORARIO_GENERALE!D7:I7,0)),"")</f>
        <v/>
      </c>
      <c r="H7" s="123" t="str">
        <f t="array" ref="H7">IFERROR(INDEX(ORARIO_GENERALE!D7:I7,MATCH("*"&amp;"(6)"&amp;"*",ORARIO_GENERALE!D7:I7,0)),"")</f>
        <v/>
      </c>
      <c r="I7" s="123" t="e">
        <f t="shared" si="0"/>
        <v>#REF!</v>
      </c>
      <c r="J7" s="123" t="str">
        <f t="array" ref="J7">IFERROR(INDEX(ORARIO_GENERALE!K7:P7,MATCH("*"&amp;"(1)"&amp;"*",ORARIO_GENERALE!K7:P7,0)),"")</f>
        <v/>
      </c>
      <c r="K7" s="123" t="str">
        <f t="array" ref="K7">IFERROR(INDEX(ORARIO_GENERALE!$K7:$P7,MATCH("*"&amp;"(2)"&amp;"*",ORARIO_GENERALE!$K7:$P7,0)),"")</f>
        <v/>
      </c>
      <c r="L7" s="123" t="str">
        <f t="array" ref="L7">IFERROR(INDEX(ORARIO_GENERALE!$K7:$P7,MATCH("*"&amp;"(3)"&amp;"*",ORARIO_GENERALE!$K7:$P7,0)),"")</f>
        <v/>
      </c>
      <c r="M7" s="123" t="str">
        <f t="array" ref="M7">IFERROR(INDEX(ORARIO_GENERALE!$K7:$P7,MATCH("*"&amp;"(4)"&amp;"*",ORARIO_GENERALE!$K7:$P7,0)),"")</f>
        <v/>
      </c>
      <c r="N7" s="123" t="str">
        <f t="array" ref="N7">IFERROR(INDEX(ORARIO_GENERALE!$K7:$P7,MATCH("*"&amp;"(5)"&amp;"*",ORARIO_GENERALE!$K7:$P7,0)),"")</f>
        <v/>
      </c>
      <c r="O7" s="124" t="str">
        <f t="array" ref="O7">IFERROR(INDEX(ORARIO_GENERALE!$K7:$P7,MATCH("*"&amp;"(6)"&amp;"*",ORARIO_GENERALE!$K7:$P7,0)),"")</f>
        <v/>
      </c>
    </row>
    <row r="8" spans="1:15" ht="15.75" customHeight="1" x14ac:dyDescent="0.25">
      <c r="A8" s="187"/>
      <c r="B8" s="170" t="str">
        <f>ORARIO_GENERALE!C8</f>
        <v>12:00-13:00</v>
      </c>
      <c r="C8" s="123" t="str">
        <f t="array" ref="C8">IFERROR(INDEX(ORARIO_GENERALE!D8:I8,MATCH("*"&amp;"(1)"&amp;"*",ORARIO_GENERALE!D8:I8,0)),"")</f>
        <v/>
      </c>
      <c r="D8" s="123" t="str">
        <f t="array" ref="D8">IFERROR(INDEX(ORARIO_GENERALE!D8:I8,MATCH("*"&amp;"(2)"&amp;"*",ORARIO_GENERALE!D8:I8,0)),"")</f>
        <v/>
      </c>
      <c r="E8" s="123" t="str">
        <f t="array" ref="E8">IFERROR(INDEX(ORARIO_GENERALE!D8:I8,MATCH("*"&amp;"(3)"&amp;"*",ORARIO_GENERALE!D8:I8,0)),"")</f>
        <v/>
      </c>
      <c r="F8" s="123" t="str">
        <f t="array" ref="F8">IFERROR(INDEX(ORARIO_GENERALE!D8:I8,MATCH("*"&amp;"(4)"&amp;"*",ORARIO_GENERALE!D8:I8,0)),"")</f>
        <v/>
      </c>
      <c r="G8" s="123" t="str">
        <f t="array" ref="G8">IFERROR(INDEX(ORARIO_GENERALE!D8:I8,MATCH("*"&amp;"(5)"&amp;"*",ORARIO_GENERALE!D8:I8,0)),"")</f>
        <v/>
      </c>
      <c r="H8" s="123" t="str">
        <f t="array" ref="H8">IFERROR(INDEX(ORARIO_GENERALE!D8:I8,MATCH("*"&amp;"(6)"&amp;"*",ORARIO_GENERALE!D8:I8,0)),"")</f>
        <v/>
      </c>
      <c r="I8" s="123" t="e">
        <f t="shared" si="0"/>
        <v>#REF!</v>
      </c>
      <c r="J8" s="123" t="str">
        <f t="array" ref="J8">IFERROR(INDEX(ORARIO_GENERALE!K8:P8,MATCH("*"&amp;"(1)"&amp;"*",ORARIO_GENERALE!K8:P8,0)),"")</f>
        <v/>
      </c>
      <c r="K8" s="123" t="str">
        <f t="array" ref="K8">IFERROR(INDEX(ORARIO_GENERALE!$K8:$P8,MATCH("*"&amp;"(2)"&amp;"*",ORARIO_GENERALE!$K8:$P8,0)),"")</f>
        <v/>
      </c>
      <c r="L8" s="123" t="str">
        <f t="array" ref="L8">IFERROR(INDEX(ORARIO_GENERALE!$K8:$P8,MATCH("*"&amp;"(3)"&amp;"*",ORARIO_GENERALE!$K8:$P8,0)),"")</f>
        <v/>
      </c>
      <c r="M8" s="123" t="str">
        <f t="array" ref="M8">IFERROR(INDEX(ORARIO_GENERALE!$K8:$P8,MATCH("*"&amp;"(4)"&amp;"*",ORARIO_GENERALE!$K8:$P8,0)),"")</f>
        <v/>
      </c>
      <c r="N8" s="123" t="str">
        <f t="array" ref="N8">IFERROR(INDEX(ORARIO_GENERALE!$K8:$P8,MATCH("*"&amp;"(5)"&amp;"*",ORARIO_GENERALE!$K8:$P8,0)),"")</f>
        <v/>
      </c>
      <c r="O8" s="124" t="str">
        <f t="array" ref="O8">IFERROR(INDEX(ORARIO_GENERALE!$K8:$P8,MATCH("*"&amp;"(6)"&amp;"*",ORARIO_GENERALE!$K8:$P8,0)),"")</f>
        <v/>
      </c>
    </row>
    <row r="9" spans="1:15" ht="15.75" customHeight="1" x14ac:dyDescent="0.25">
      <c r="A9" s="187"/>
      <c r="B9" s="170" t="str">
        <f>ORARIO_GENERALE!C9</f>
        <v>13:00-14:00</v>
      </c>
      <c r="C9" s="123" t="str">
        <f t="array" ref="C9">IFERROR(INDEX(ORARIO_GENERALE!D9:I9,MATCH("*"&amp;"(1)"&amp;"*",ORARIO_GENERALE!D9:I9,0)),"")</f>
        <v/>
      </c>
      <c r="D9" s="123" t="str">
        <f t="array" ref="D9">IFERROR(INDEX(ORARIO_GENERALE!D9:I9,MATCH("*"&amp;"(2)"&amp;"*",ORARIO_GENERALE!D9:I9,0)),"")</f>
        <v/>
      </c>
      <c r="E9" s="123" t="str">
        <f t="array" ref="E9">IFERROR(INDEX(ORARIO_GENERALE!D9:I9,MATCH("*"&amp;"(3)"&amp;"*",ORARIO_GENERALE!D9:I9,0)),"")</f>
        <v/>
      </c>
      <c r="F9" s="123" t="str">
        <f t="array" ref="F9">IFERROR(INDEX(ORARIO_GENERALE!D9:I9,MATCH("*"&amp;"(4)"&amp;"*",ORARIO_GENERALE!D9:I9,0)),"")</f>
        <v/>
      </c>
      <c r="G9" s="123" t="str">
        <f t="array" ref="G9">IFERROR(INDEX(ORARIO_GENERALE!D9:I9,MATCH("*"&amp;"(5)"&amp;"*",ORARIO_GENERALE!D9:I9,0)),"")</f>
        <v/>
      </c>
      <c r="H9" s="123" t="str">
        <f t="array" ref="H9">IFERROR(INDEX(ORARIO_GENERALE!D9:I9,MATCH("*"&amp;"(6)"&amp;"*",ORARIO_GENERALE!D9:I9,0)),"")</f>
        <v/>
      </c>
      <c r="I9" s="123" t="e">
        <f t="shared" si="0"/>
        <v>#REF!</v>
      </c>
      <c r="J9" s="123" t="str">
        <f t="array" ref="J9">IFERROR(INDEX(ORARIO_GENERALE!K9:P9,MATCH("*"&amp;"(1)"&amp;"*",ORARIO_GENERALE!K9:P9,0)),"")</f>
        <v/>
      </c>
      <c r="K9" s="123" t="str">
        <f t="array" ref="K9">IFERROR(INDEX(ORARIO_GENERALE!$K9:$P9,MATCH("*"&amp;"(2)"&amp;"*",ORARIO_GENERALE!$K9:$P9,0)),"")</f>
        <v/>
      </c>
      <c r="L9" s="123" t="str">
        <f t="array" ref="L9">IFERROR(INDEX(ORARIO_GENERALE!$K9:$P9,MATCH("*"&amp;"(3)"&amp;"*",ORARIO_GENERALE!$K9:$P9,0)),"")</f>
        <v/>
      </c>
      <c r="M9" s="123" t="str">
        <f t="array" ref="M9">IFERROR(INDEX(ORARIO_GENERALE!$K9:$P9,MATCH("*"&amp;"(4)"&amp;"*",ORARIO_GENERALE!$K9:$P9,0)),"")</f>
        <v/>
      </c>
      <c r="N9" s="123" t="str">
        <f t="array" ref="N9">IFERROR(INDEX(ORARIO_GENERALE!$K9:$P9,MATCH("*"&amp;"(5)"&amp;"*",ORARIO_GENERALE!$K9:$P9,0)),"")</f>
        <v/>
      </c>
      <c r="O9" s="124" t="str">
        <f t="array" ref="O9">IFERROR(INDEX(ORARIO_GENERALE!$K9:$P9,MATCH("*"&amp;"(6)"&amp;"*",ORARIO_GENERALE!$K9:$P9,0)),"")</f>
        <v/>
      </c>
    </row>
    <row r="10" spans="1:15" ht="15.75" customHeight="1" x14ac:dyDescent="0.25">
      <c r="A10" s="187"/>
      <c r="B10" s="170" t="str">
        <f>ORARIO_GENERALE!C10</f>
        <v>14:00-15:00</v>
      </c>
      <c r="C10" s="123" t="str">
        <f t="array" ref="C10">IFERROR(INDEX(ORARIO_GENERALE!D10:I10,MATCH("*"&amp;"(1)"&amp;"*",ORARIO_GENERALE!D10:I10,0)),"")</f>
        <v/>
      </c>
      <c r="D10" s="123" t="str">
        <f t="array" ref="D10">IFERROR(INDEX(ORARIO_GENERALE!D10:I10,MATCH("*"&amp;"(2)"&amp;"*",ORARIO_GENERALE!D10:I10,0)),"")</f>
        <v/>
      </c>
      <c r="E10" s="123" t="str">
        <f t="array" ref="E10">IFERROR(INDEX(ORARIO_GENERALE!D10:I10,MATCH("*"&amp;"(3)"&amp;"*",ORARIO_GENERALE!D10:I10,0)),"")</f>
        <v/>
      </c>
      <c r="F10" s="123" t="str">
        <f t="array" ref="F10">IFERROR(INDEX(ORARIO_GENERALE!D10:I10,MATCH("*"&amp;"(4)"&amp;"*",ORARIO_GENERALE!D10:I10,0)),"")</f>
        <v/>
      </c>
      <c r="G10" s="123" t="str">
        <f t="array" ref="G10">IFERROR(INDEX(ORARIO_GENERALE!D10:I10,MATCH("*"&amp;"(5)"&amp;"*",ORARIO_GENERALE!D10:I10,0)),"")</f>
        <v/>
      </c>
      <c r="H10" s="123" t="str">
        <f t="array" ref="H10">IFERROR(INDEX(ORARIO_GENERALE!D10:I10,MATCH("*"&amp;"(6)"&amp;"*",ORARIO_GENERALE!D10:I10,0)),"")</f>
        <v/>
      </c>
      <c r="I10" s="123" t="e">
        <f t="shared" si="0"/>
        <v>#REF!</v>
      </c>
      <c r="J10" s="123" t="str">
        <f t="array" ref="J10">IFERROR(INDEX(ORARIO_GENERALE!K10:P10,MATCH("*"&amp;"(1)"&amp;"*",ORARIO_GENERALE!K10:P10,0)),"")</f>
        <v/>
      </c>
      <c r="K10" s="123" t="str">
        <f t="array" ref="K10">IFERROR(INDEX(ORARIO_GENERALE!$K10:$P10,MATCH("*"&amp;"(2)"&amp;"*",ORARIO_GENERALE!$K10:$P10,0)),"")</f>
        <v/>
      </c>
      <c r="L10" s="123" t="str">
        <f t="array" ref="L10">IFERROR(INDEX(ORARIO_GENERALE!$K10:$P10,MATCH("*"&amp;"(3)"&amp;"*",ORARIO_GENERALE!$K10:$P10,0)),"")</f>
        <v/>
      </c>
      <c r="M10" s="123" t="str">
        <f t="array" ref="M10">IFERROR(INDEX(ORARIO_GENERALE!$K10:$P10,MATCH("*"&amp;"(4)"&amp;"*",ORARIO_GENERALE!$K10:$P10,0)),"")</f>
        <v/>
      </c>
      <c r="N10" s="123" t="str">
        <f t="array" ref="N10">IFERROR(INDEX(ORARIO_GENERALE!$K10:$P10,MATCH("*"&amp;"(5)"&amp;"*",ORARIO_GENERALE!$K10:$P10,0)),"")</f>
        <v/>
      </c>
      <c r="O10" s="124" t="str">
        <f t="array" ref="O10">IFERROR(INDEX(ORARIO_GENERALE!$K10:$P10,MATCH("*"&amp;"(6)"&amp;"*",ORARIO_GENERALE!$K10:$P10,0)),"")</f>
        <v/>
      </c>
    </row>
    <row r="11" spans="1:15" ht="15.75" customHeight="1" x14ac:dyDescent="0.25">
      <c r="A11" s="187"/>
      <c r="B11" s="170" t="str">
        <f>ORARIO_GENERALE!C11</f>
        <v>15:00-16:00</v>
      </c>
      <c r="C11" s="123" t="str">
        <f t="array" ref="C11">IFERROR(INDEX(ORARIO_GENERALE!D11:I11,MATCH("*"&amp;"(1)"&amp;"*",ORARIO_GENERALE!D11:I11,0)),"")</f>
        <v/>
      </c>
      <c r="D11" s="123" t="str">
        <f t="array" ref="D11">IFERROR(INDEX(ORARIO_GENERALE!D11:I11,MATCH("*"&amp;"(2)"&amp;"*",ORARIO_GENERALE!D11:I11,0)),"")</f>
        <v/>
      </c>
      <c r="E11" s="123" t="str">
        <f t="array" ref="E11">IFERROR(INDEX(ORARIO_GENERALE!D11:I11,MATCH("*"&amp;"(3)"&amp;"*",ORARIO_GENERALE!D11:I11,0)),"")</f>
        <v/>
      </c>
      <c r="F11" s="123" t="str">
        <f t="array" ref="F11">IFERROR(INDEX(ORARIO_GENERALE!D11:I11,MATCH("*"&amp;"(4)"&amp;"*",ORARIO_GENERALE!D11:I11,0)),"")</f>
        <v/>
      </c>
      <c r="G11" s="123" t="str">
        <f t="array" ref="G11">IFERROR(INDEX(ORARIO_GENERALE!D11:I11,MATCH("*"&amp;"(5)"&amp;"*",ORARIO_GENERALE!D11:I11,0)),"")</f>
        <v/>
      </c>
      <c r="H11" s="123" t="str">
        <f t="array" ref="H11">IFERROR(INDEX(ORARIO_GENERALE!D11:I11,MATCH("*"&amp;"(6)"&amp;"*",ORARIO_GENERALE!D11:I11,0)),"")</f>
        <v/>
      </c>
      <c r="I11" s="123" t="e">
        <f t="shared" si="0"/>
        <v>#REF!</v>
      </c>
      <c r="J11" s="123" t="str">
        <f t="array" ref="J11">IFERROR(INDEX(ORARIO_GENERALE!K11:P11,MATCH("*"&amp;"(1)"&amp;"*",ORARIO_GENERALE!K11:P11,0)),"")</f>
        <v/>
      </c>
      <c r="K11" s="123" t="str">
        <f t="array" ref="K11">IFERROR(INDEX(ORARIO_GENERALE!$K11:$P11,MATCH("*"&amp;"(2)"&amp;"*",ORARIO_GENERALE!$K11:$P11,0)),"")</f>
        <v/>
      </c>
      <c r="L11" s="123" t="str">
        <f t="array" ref="L11">IFERROR(INDEX(ORARIO_GENERALE!$K11:$P11,MATCH("*"&amp;"(3)"&amp;"*",ORARIO_GENERALE!$K11:$P11,0)),"")</f>
        <v/>
      </c>
      <c r="M11" s="123" t="str">
        <f t="array" ref="M11">IFERROR(INDEX(ORARIO_GENERALE!$K11:$P11,MATCH("*"&amp;"(4)"&amp;"*",ORARIO_GENERALE!$K11:$P11,0)),"")</f>
        <v/>
      </c>
      <c r="N11" s="123" t="str">
        <f t="array" ref="N11">IFERROR(INDEX(ORARIO_GENERALE!$K11:$P11,MATCH("*"&amp;"(5)"&amp;"*",ORARIO_GENERALE!$K11:$P11,0)),"")</f>
        <v/>
      </c>
      <c r="O11" s="124" t="str">
        <f t="array" ref="O11">IFERROR(INDEX(ORARIO_GENERALE!$K11:$P11,MATCH("*"&amp;"(6)"&amp;"*",ORARIO_GENERALE!$K11:$P11,0)),"")</f>
        <v/>
      </c>
    </row>
    <row r="12" spans="1:15" ht="15.75" customHeight="1" x14ac:dyDescent="0.25">
      <c r="A12" s="187"/>
      <c r="B12" s="170" t="str">
        <f>ORARIO_GENERALE!C12</f>
        <v>16:00-17:00</v>
      </c>
      <c r="C12" s="123" t="str">
        <f t="array" ref="C12">IFERROR(INDEX(ORARIO_GENERALE!D12:I12,MATCH("*"&amp;"(1)"&amp;"*",ORARIO_GENERALE!D12:I12,0)),"")</f>
        <v/>
      </c>
      <c r="D12" s="123" t="str">
        <f t="array" ref="D12">IFERROR(INDEX(ORARIO_GENERALE!D12:I12,MATCH("*"&amp;"(2)"&amp;"*",ORARIO_GENERALE!D12:I12,0)),"")</f>
        <v/>
      </c>
      <c r="E12" s="123" t="str">
        <f t="array" ref="E12">IFERROR(INDEX(ORARIO_GENERALE!D12:I12,MATCH("*"&amp;"(3)"&amp;"*",ORARIO_GENERALE!D12:I12,0)),"")</f>
        <v/>
      </c>
      <c r="F12" s="123" t="str">
        <f t="array" ref="F12">IFERROR(INDEX(ORARIO_GENERALE!D12:I12,MATCH("*"&amp;"(4)"&amp;"*",ORARIO_GENERALE!D12:I12,0)),"")</f>
        <v/>
      </c>
      <c r="G12" s="123" t="str">
        <f t="array" ref="G12">IFERROR(INDEX(ORARIO_GENERALE!D12:I12,MATCH("*"&amp;"(5)"&amp;"*",ORARIO_GENERALE!D12:I12,0)),"")</f>
        <v/>
      </c>
      <c r="H12" s="123" t="str">
        <f t="array" ref="H12">IFERROR(INDEX(ORARIO_GENERALE!D12:I12,MATCH("*"&amp;"(6)"&amp;"*",ORARIO_GENERALE!D12:I12,0)),"")</f>
        <v/>
      </c>
      <c r="I12" s="123" t="e">
        <f t="shared" si="0"/>
        <v>#REF!</v>
      </c>
      <c r="J12" s="123" t="str">
        <f t="array" ref="J12">IFERROR(INDEX(ORARIO_GENERALE!K12:P12,MATCH("*"&amp;"(1)"&amp;"*",ORARIO_GENERALE!K12:P12,0)),"")</f>
        <v/>
      </c>
      <c r="K12" s="123" t="str">
        <f t="array" ref="K12">IFERROR(INDEX(ORARIO_GENERALE!$K12:$P12,MATCH("*"&amp;"(2)"&amp;"*",ORARIO_GENERALE!$K12:$P12,0)),"")</f>
        <v/>
      </c>
      <c r="L12" s="123" t="str">
        <f t="array" ref="L12">IFERROR(INDEX(ORARIO_GENERALE!$K12:$P12,MATCH("*"&amp;"(3)"&amp;"*",ORARIO_GENERALE!$K12:$P12,0)),"")</f>
        <v/>
      </c>
      <c r="M12" s="123" t="str">
        <f t="array" ref="M12">IFERROR(INDEX(ORARIO_GENERALE!$K12:$P12,MATCH("*"&amp;"(4)"&amp;"*",ORARIO_GENERALE!$K12:$P12,0)),"")</f>
        <v/>
      </c>
      <c r="N12" s="123" t="str">
        <f t="array" ref="N12">IFERROR(INDEX(ORARIO_GENERALE!$K12:$P12,MATCH("*"&amp;"(5)"&amp;"*",ORARIO_GENERALE!$K12:$P12,0)),"")</f>
        <v/>
      </c>
      <c r="O12" s="124" t="str">
        <f t="array" ref="O12">IFERROR(INDEX(ORARIO_GENERALE!$K12:$P12,MATCH("*"&amp;"(6)"&amp;"*",ORARIO_GENERALE!$K12:$P12,0)),"")</f>
        <v/>
      </c>
    </row>
    <row r="13" spans="1:15" ht="15.75" customHeight="1" x14ac:dyDescent="0.25">
      <c r="A13" s="187"/>
      <c r="B13" s="170" t="str">
        <f>ORARIO_GENERALE!C13</f>
        <v>17:00-18-00</v>
      </c>
      <c r="C13" s="123" t="str">
        <f t="array" ref="C13">IFERROR(INDEX(ORARIO_GENERALE!D13:I13,MATCH("*"&amp;"(1)"&amp;"*",ORARIO_GENERALE!D13:I13,0)),"")</f>
        <v/>
      </c>
      <c r="D13" s="123" t="str">
        <f t="array" ref="D13">IFERROR(INDEX(ORARIO_GENERALE!D13:I13,MATCH("*"&amp;"(2)"&amp;"*",ORARIO_GENERALE!D13:I13,0)),"")</f>
        <v/>
      </c>
      <c r="E13" s="123" t="str">
        <f t="array" ref="E13">IFERROR(INDEX(ORARIO_GENERALE!D13:I13,MATCH("*"&amp;"(3)"&amp;"*",ORARIO_GENERALE!D13:I13,0)),"")</f>
        <v/>
      </c>
      <c r="F13" s="123" t="str">
        <f t="array" ref="F13">IFERROR(INDEX(ORARIO_GENERALE!D13:I13,MATCH("*"&amp;"(4)"&amp;"*",ORARIO_GENERALE!D13:I13,0)),"")</f>
        <v/>
      </c>
      <c r="G13" s="123" t="str">
        <f t="array" ref="G13">IFERROR(INDEX(ORARIO_GENERALE!D13:I13,MATCH("*"&amp;"(5)"&amp;"*",ORARIO_GENERALE!D13:I13,0)),"")</f>
        <v/>
      </c>
      <c r="H13" s="123" t="str">
        <f t="array" ref="H13">IFERROR(INDEX(ORARIO_GENERALE!D13:I13,MATCH("*"&amp;"(6)"&amp;"*",ORARIO_GENERALE!D13:I13,0)),"")</f>
        <v/>
      </c>
      <c r="I13" s="123" t="e">
        <f t="shared" si="0"/>
        <v>#REF!</v>
      </c>
      <c r="J13" s="123" t="str">
        <f t="array" ref="J13">IFERROR(INDEX(ORARIO_GENERALE!K13:P13,MATCH("*"&amp;"(1)"&amp;"*",ORARIO_GENERALE!K13:P13,0)),"")</f>
        <v/>
      </c>
      <c r="K13" s="123" t="str">
        <f t="array" ref="K13">IFERROR(INDEX(ORARIO_GENERALE!$K13:$P13,MATCH("*"&amp;"(2)"&amp;"*",ORARIO_GENERALE!$K13:$P13,0)),"")</f>
        <v/>
      </c>
      <c r="L13" s="123" t="str">
        <f t="array" ref="L13">IFERROR(INDEX(ORARIO_GENERALE!$K13:$P13,MATCH("*"&amp;"(3)"&amp;"*",ORARIO_GENERALE!$K13:$P13,0)),"")</f>
        <v/>
      </c>
      <c r="M13" s="123" t="str">
        <f t="array" ref="M13">IFERROR(INDEX(ORARIO_GENERALE!$K13:$P13,MATCH("*"&amp;"(4)"&amp;"*",ORARIO_GENERALE!$K13:$P13,0)),"")</f>
        <v/>
      </c>
      <c r="N13" s="123" t="str">
        <f t="array" ref="N13">IFERROR(INDEX(ORARIO_GENERALE!$K13:$P13,MATCH("*"&amp;"(5)"&amp;"*",ORARIO_GENERALE!$K13:$P13,0)),"")</f>
        <v/>
      </c>
      <c r="O13" s="124" t="str">
        <f t="array" ref="O13">IFERROR(INDEX(ORARIO_GENERALE!$K13:$P13,MATCH("*"&amp;"(6)"&amp;"*",ORARIO_GENERALE!$K13:$P13,0)),"")</f>
        <v/>
      </c>
    </row>
    <row r="14" spans="1:15" ht="15.75" customHeight="1" x14ac:dyDescent="0.25">
      <c r="A14" s="187"/>
      <c r="B14" s="170" t="str">
        <f>ORARIO_GENERALE!C14</f>
        <v>18:00-19:00</v>
      </c>
      <c r="C14" s="123" t="str">
        <f t="array" ref="C14">IFERROR(INDEX(ORARIO_GENERALE!D14:I14,MATCH("*"&amp;"(1)"&amp;"*",ORARIO_GENERALE!D14:I14,0)),"")</f>
        <v/>
      </c>
      <c r="D14" s="123" t="str">
        <f t="array" ref="D14">IFERROR(INDEX(ORARIO_GENERALE!D14:I14,MATCH("*"&amp;"(2)"&amp;"*",ORARIO_GENERALE!D14:I14,0)),"")</f>
        <v/>
      </c>
      <c r="E14" s="123" t="str">
        <f t="array" ref="E14">IFERROR(INDEX(ORARIO_GENERALE!D14:I14,MATCH("*"&amp;"(3)"&amp;"*",ORARIO_GENERALE!D14:I14,0)),"")</f>
        <v/>
      </c>
      <c r="F14" s="123" t="str">
        <f t="array" ref="F14">IFERROR(INDEX(ORARIO_GENERALE!D14:I14,MATCH("*"&amp;"(4)"&amp;"*",ORARIO_GENERALE!D14:I14,0)),"")</f>
        <v/>
      </c>
      <c r="G14" s="123" t="str">
        <f t="array" ref="G14">IFERROR(INDEX(ORARIO_GENERALE!D14:I14,MATCH("*"&amp;"(5)"&amp;"*",ORARIO_GENERALE!D14:I14,0)),"")</f>
        <v/>
      </c>
      <c r="H14" s="123" t="str">
        <f t="array" ref="H14">IFERROR(INDEX(ORARIO_GENERALE!D14:I14,MATCH("*"&amp;"(6)"&amp;"*",ORARIO_GENERALE!D14:I14,0)),"")</f>
        <v/>
      </c>
      <c r="I14" s="123" t="e">
        <f t="shared" si="0"/>
        <v>#REF!</v>
      </c>
      <c r="J14" s="123" t="str">
        <f t="array" ref="J14">IFERROR(INDEX(ORARIO_GENERALE!K14:P14,MATCH("*"&amp;"(1)"&amp;"*",ORARIO_GENERALE!K14:P14,0)),"")</f>
        <v/>
      </c>
      <c r="K14" s="123" t="str">
        <f t="array" ref="K14">IFERROR(INDEX(ORARIO_GENERALE!$K14:$P14,MATCH("*"&amp;"(2)"&amp;"*",ORARIO_GENERALE!$K14:$P14,0)),"")</f>
        <v/>
      </c>
      <c r="L14" s="123" t="str">
        <f t="array" ref="L14">IFERROR(INDEX(ORARIO_GENERALE!$K14:$P14,MATCH("*"&amp;"(3)"&amp;"*",ORARIO_GENERALE!$K14:$P14,0)),"")</f>
        <v/>
      </c>
      <c r="M14" s="123" t="str">
        <f t="array" ref="M14">IFERROR(INDEX(ORARIO_GENERALE!$K14:$P14,MATCH("*"&amp;"(4)"&amp;"*",ORARIO_GENERALE!$K14:$P14,0)),"")</f>
        <v/>
      </c>
      <c r="N14" s="123" t="str">
        <f t="array" ref="N14">IFERROR(INDEX(ORARIO_GENERALE!$K14:$P14,MATCH("*"&amp;"(5)"&amp;"*",ORARIO_GENERALE!$K14:$P14,0)),"")</f>
        <v/>
      </c>
      <c r="O14" s="124" t="str">
        <f t="array" ref="O14">IFERROR(INDEX(ORARIO_GENERALE!$K14:$P14,MATCH("*"&amp;"(6)"&amp;"*",ORARIO_GENERALE!$K14:$P14,0)),"")</f>
        <v/>
      </c>
    </row>
    <row r="15" spans="1:15" ht="15.75" customHeight="1" x14ac:dyDescent="0.25">
      <c r="A15" s="187"/>
      <c r="B15" s="170" t="str">
        <f>ORARIO_GENERALE!C15</f>
        <v>19:00-20:00</v>
      </c>
      <c r="C15" s="123" t="str">
        <f t="array" ref="C15">IFERROR(INDEX(ORARIO_GENERALE!D15:I15,MATCH("*"&amp;"(1)"&amp;"*",ORARIO_GENERALE!D15:I15,0)),"")</f>
        <v/>
      </c>
      <c r="D15" s="123" t="str">
        <f t="array" ref="D15">IFERROR(INDEX(ORARIO_GENERALE!D15:I15,MATCH("*"&amp;"(2)"&amp;"*",ORARIO_GENERALE!D15:I15,0)),"")</f>
        <v/>
      </c>
      <c r="E15" s="123" t="str">
        <f t="array" ref="E15">IFERROR(INDEX(ORARIO_GENERALE!D15:I15,MATCH("*"&amp;"(3)"&amp;"*",ORARIO_GENERALE!D15:I15,0)),"")</f>
        <v/>
      </c>
      <c r="F15" s="123" t="str">
        <f t="array" ref="F15">IFERROR(INDEX(ORARIO_GENERALE!D15:I15,MATCH("*"&amp;"(4)"&amp;"*",ORARIO_GENERALE!D15:I15,0)),"")</f>
        <v/>
      </c>
      <c r="G15" s="123" t="str">
        <f t="array" ref="G15">IFERROR(INDEX(ORARIO_GENERALE!D15:I15,MATCH("*"&amp;"(5)"&amp;"*",ORARIO_GENERALE!D15:I15,0)),"")</f>
        <v/>
      </c>
      <c r="H15" s="123" t="str">
        <f t="array" ref="H15">IFERROR(INDEX(ORARIO_GENERALE!D15:I15,MATCH("*"&amp;"(6)"&amp;"*",ORARIO_GENERALE!D15:I15,0)),"")</f>
        <v/>
      </c>
      <c r="I15" s="123" t="e">
        <f t="shared" si="0"/>
        <v>#REF!</v>
      </c>
      <c r="J15" s="123" t="str">
        <f t="array" ref="J15">IFERROR(INDEX(ORARIO_GENERALE!K15:P15,MATCH("*"&amp;"(1)"&amp;"*",ORARIO_GENERALE!K15:P15,0)),"")</f>
        <v/>
      </c>
      <c r="K15" s="123" t="str">
        <f t="array" ref="K15">IFERROR(INDEX(ORARIO_GENERALE!$K15:$P15,MATCH("*"&amp;"(2)"&amp;"*",ORARIO_GENERALE!$K15:$P15,0)),"")</f>
        <v/>
      </c>
      <c r="L15" s="123" t="str">
        <f t="array" ref="L15">IFERROR(INDEX(ORARIO_GENERALE!$K15:$P15,MATCH("*"&amp;"(3)"&amp;"*",ORARIO_GENERALE!$K15:$P15,0)),"")</f>
        <v/>
      </c>
      <c r="M15" s="123" t="str">
        <f t="array" ref="M15">IFERROR(INDEX(ORARIO_GENERALE!$K15:$P15,MATCH("*"&amp;"(4)"&amp;"*",ORARIO_GENERALE!$K15:$P15,0)),"")</f>
        <v/>
      </c>
      <c r="N15" s="123" t="str">
        <f t="array" ref="N15">IFERROR(INDEX(ORARIO_GENERALE!$K15:$P15,MATCH("*"&amp;"(5)"&amp;"*",ORARIO_GENERALE!$K15:$P15,0)),"")</f>
        <v/>
      </c>
      <c r="O15" s="124" t="str">
        <f t="array" ref="O15">IFERROR(INDEX(ORARIO_GENERALE!$K15:$P15,MATCH("*"&amp;"(6)"&amp;"*",ORARIO_GENERALE!$K15:$P15,0)),"")</f>
        <v/>
      </c>
    </row>
    <row r="16" spans="1:15" ht="15.75" customHeight="1" x14ac:dyDescent="0.25">
      <c r="A16" s="188"/>
      <c r="B16" s="176" t="str">
        <f>ORARIO_GENERALE!C16</f>
        <v>20:00-21:00</v>
      </c>
      <c r="C16" s="172" t="str">
        <f t="array" ref="C16">IFERROR(INDEX(ORARIO_GENERALE!D16:I16,MATCH("*"&amp;"(1)"&amp;"*",ORARIO_GENERALE!D16:I16,0)),"")</f>
        <v/>
      </c>
      <c r="D16" s="172" t="str">
        <f t="array" ref="D16">IFERROR(INDEX(ORARIO_GENERALE!D16:I16,MATCH("*"&amp;"(2)"&amp;"*",ORARIO_GENERALE!D16:I16,0)),"")</f>
        <v/>
      </c>
      <c r="E16" s="172" t="str">
        <f t="array" ref="E16">IFERROR(INDEX(ORARIO_GENERALE!D16:I16,MATCH("*"&amp;"(3)"&amp;"*",ORARIO_GENERALE!D16:I16,0)),"")</f>
        <v/>
      </c>
      <c r="F16" s="172" t="str">
        <f t="array" ref="F16">IFERROR(INDEX(ORARIO_GENERALE!D16:I16,MATCH("*"&amp;"(4)"&amp;"*",ORARIO_GENERALE!D16:I16,0)),"")</f>
        <v/>
      </c>
      <c r="G16" s="172" t="str">
        <f t="array" ref="G16">IFERROR(INDEX(ORARIO_GENERALE!D16:I16,MATCH("*"&amp;"(5)"&amp;"*",ORARIO_GENERALE!D16:I16,0)),"")</f>
        <v/>
      </c>
      <c r="H16" s="172" t="str">
        <f t="array" ref="H16">IFERROR(INDEX(ORARIO_GENERALE!D16:I16,MATCH("*"&amp;"(6)"&amp;"*",ORARIO_GENERALE!D16:I16,0)),"")</f>
        <v/>
      </c>
      <c r="I16" s="172" t="e">
        <f t="shared" si="0"/>
        <v>#REF!</v>
      </c>
      <c r="J16" s="172" t="str">
        <f t="array" ref="J16">IFERROR(INDEX(ORARIO_GENERALE!K16:P16,MATCH("*"&amp;"(1)"&amp;"*",ORARIO_GENERALE!K16:P16,0)),"")</f>
        <v/>
      </c>
      <c r="K16" s="172" t="str">
        <f t="array" ref="K16">IFERROR(INDEX(ORARIO_GENERALE!$K16:$P16,MATCH("*"&amp;"(2)"&amp;"*",ORARIO_GENERALE!$K16:$P16,0)),"")</f>
        <v/>
      </c>
      <c r="L16" s="172" t="str">
        <f t="array" ref="L16">IFERROR(INDEX(ORARIO_GENERALE!$K16:$P16,MATCH("*"&amp;"(3)"&amp;"*",ORARIO_GENERALE!$K16:$P16,0)),"")</f>
        <v/>
      </c>
      <c r="M16" s="172" t="str">
        <f t="array" ref="M16">IFERROR(INDEX(ORARIO_GENERALE!$K16:$P16,MATCH("*"&amp;"(4)"&amp;"*",ORARIO_GENERALE!$K16:$P16,0)),"")</f>
        <v/>
      </c>
      <c r="N16" s="172" t="str">
        <f t="array" ref="N16">IFERROR(INDEX(ORARIO_GENERALE!$K16:$P16,MATCH("*"&amp;"(5)"&amp;"*",ORARIO_GENERALE!$K16:$P16,0)),"")</f>
        <v/>
      </c>
      <c r="O16" s="173" t="str">
        <f t="array" ref="O16">IFERROR(INDEX(ORARIO_GENERALE!$K16:$P16,MATCH("*"&amp;"(6)"&amp;"*",ORARIO_GENERALE!$K16:$P16,0)),"")</f>
        <v/>
      </c>
    </row>
    <row r="17" spans="1:15" ht="15.75" customHeight="1" x14ac:dyDescent="0.25">
      <c r="A17" s="206" t="s">
        <v>27</v>
      </c>
      <c r="B17" s="169" t="str">
        <f>ORARIO_GENERALE!C17</f>
        <v>08:00-09:00</v>
      </c>
      <c r="C17" s="120" t="str">
        <f t="array" ref="C17">IFERROR(INDEX(ORARIO_GENERALE!D17:I17,MATCH("*"&amp;"(1)"&amp;"*",ORARIO_GENERALE!D17:I17,0)),"")</f>
        <v/>
      </c>
      <c r="D17" s="120" t="str">
        <f t="array" ref="D17">IFERROR(INDEX(ORARIO_GENERALE!D17:I17,MATCH("*"&amp;"(2)"&amp;"*",ORARIO_GENERALE!D17:I17,0)),"")</f>
        <v/>
      </c>
      <c r="E17" s="120" t="str">
        <f t="array" ref="E17">IFERROR(INDEX(ORARIO_GENERALE!D17:I17,MATCH("*"&amp;"(3)"&amp;"*",ORARIO_GENERALE!D17:I17,0)),"")</f>
        <v/>
      </c>
      <c r="F17" s="120" t="str">
        <f t="array" ref="F17">IFERROR(INDEX(ORARIO_GENERALE!D17:I17,MATCH("*"&amp;"(4)"&amp;"*",ORARIO_GENERALE!D17:I17,0)),"")</f>
        <v/>
      </c>
      <c r="G17" s="120" t="str">
        <f t="array" ref="G17">IFERROR(INDEX(ORARIO_GENERALE!D17:I17,MATCH("*"&amp;"(5)"&amp;"*",ORARIO_GENERALE!D17:I17,0)),"")</f>
        <v/>
      </c>
      <c r="H17" s="120" t="str">
        <f t="array" ref="H17">IFERROR(INDEX(ORARIO_GENERALE!D17:I17,MATCH("*"&amp;"(6)"&amp;"*",ORARIO_GENERALE!D17:I17,0)),"")</f>
        <v/>
      </c>
      <c r="I17" s="120" t="e">
        <f t="shared" si="0"/>
        <v>#REF!</v>
      </c>
      <c r="J17" s="120" t="str">
        <f t="array" ref="J17">IFERROR(INDEX(ORARIO_GENERALE!K17:P17,MATCH("*"&amp;"(1)"&amp;"*",ORARIO_GENERALE!K17:P17,0)),"")</f>
        <v/>
      </c>
      <c r="K17" s="120" t="str">
        <f t="array" ref="K17">IFERROR(INDEX(ORARIO_GENERALE!$K17:$P17,MATCH("*"&amp;"(2)"&amp;"*",ORARIO_GENERALE!$K17:$P17,0)),"")</f>
        <v/>
      </c>
      <c r="L17" s="120" t="str">
        <f t="array" ref="L17">IFERROR(INDEX(ORARIO_GENERALE!$K17:$P17,MATCH("*"&amp;"(3)"&amp;"*",ORARIO_GENERALE!$K17:$P17,0)),"")</f>
        <v/>
      </c>
      <c r="M17" s="120" t="str">
        <f t="array" ref="M17">IFERROR(INDEX(ORARIO_GENERALE!$K17:$P17,MATCH("*"&amp;"(4)"&amp;"*",ORARIO_GENERALE!$K17:$P17,0)),"")</f>
        <v/>
      </c>
      <c r="N17" s="120" t="str">
        <f t="array" ref="N17">IFERROR(INDEX(ORARIO_GENERALE!$K17:$P17,MATCH("*"&amp;"(5)"&amp;"*",ORARIO_GENERALE!$K17:$P17,0)),"")</f>
        <v/>
      </c>
      <c r="O17" s="121" t="str">
        <f t="array" ref="O17">IFERROR(INDEX(ORARIO_GENERALE!$K17:$P17,MATCH("*"&amp;"(6)"&amp;"*",ORARIO_GENERALE!$K17:$P17,0)),"")</f>
        <v/>
      </c>
    </row>
    <row r="18" spans="1:15" ht="15.75" customHeight="1" x14ac:dyDescent="0.25">
      <c r="A18" s="207"/>
      <c r="B18" s="170" t="str">
        <f>ORARIO_GENERALE!C18</f>
        <v>09:00-10:00</v>
      </c>
      <c r="C18" s="123" t="str">
        <f t="array" ref="C18">IFERROR(INDEX(ORARIO_GENERALE!D18:I18,MATCH("*"&amp;"(1)"&amp;"*",ORARIO_GENERALE!D18:I18,0)),"")</f>
        <v/>
      </c>
      <c r="D18" s="123" t="str">
        <f t="array" ref="D18">IFERROR(INDEX(ORARIO_GENERALE!D18:I18,MATCH("*"&amp;"(2)"&amp;"*",ORARIO_GENERALE!D18:I18,0)),"")</f>
        <v/>
      </c>
      <c r="E18" s="123" t="str">
        <f t="array" ref="E18">IFERROR(INDEX(ORARIO_GENERALE!D18:I18,MATCH("*"&amp;"(3)"&amp;"*",ORARIO_GENERALE!D18:I18,0)),"")</f>
        <v/>
      </c>
      <c r="F18" s="123" t="str">
        <f t="array" ref="F18">IFERROR(INDEX(ORARIO_GENERALE!D18:I18,MATCH("*"&amp;"(4)"&amp;"*",ORARIO_GENERALE!D18:I18,0)),"")</f>
        <v/>
      </c>
      <c r="G18" s="123" t="str">
        <f t="array" ref="G18">IFERROR(INDEX(ORARIO_GENERALE!D18:I18,MATCH("*"&amp;"(5)"&amp;"*",ORARIO_GENERALE!D18:I18,0)),"")</f>
        <v/>
      </c>
      <c r="H18" s="123" t="str">
        <f t="array" ref="H18">IFERROR(INDEX(ORARIO_GENERALE!D18:I18,MATCH("*"&amp;"(6)"&amp;"*",ORARIO_GENERALE!D18:I18,0)),"")</f>
        <v/>
      </c>
      <c r="I18" s="123" t="e">
        <f t="shared" si="0"/>
        <v>#REF!</v>
      </c>
      <c r="J18" s="123" t="str">
        <f t="array" ref="J18">IFERROR(INDEX(ORARIO_GENERALE!L18:P18,MATCH("*"&amp;"(1)"&amp;"*",ORARIO_GENERALE!L18:P18,0)),"")</f>
        <v/>
      </c>
      <c r="K18" s="123" t="str">
        <f t="array" ref="K18">IFERROR(INDEX(ORARIO_GENERALE!$L18:$P18,MATCH("*"&amp;"(2)"&amp;"*",ORARIO_GENERALE!$L18:$P18,0)),"")</f>
        <v/>
      </c>
      <c r="L18" s="123" t="str">
        <f t="array" ref="L18">IFERROR(INDEX(ORARIO_GENERALE!$L18:$P18,MATCH("*"&amp;"(3)"&amp;"*",ORARIO_GENERALE!$L18:$P18,0)),"")</f>
        <v/>
      </c>
      <c r="M18" s="123" t="str">
        <f t="array" ref="M18">IFERROR(INDEX(ORARIO_GENERALE!$L18:$P18,MATCH("*"&amp;"(4)"&amp;"*",ORARIO_GENERALE!$L18:$P18,0)),"")</f>
        <v/>
      </c>
      <c r="N18" s="123" t="str">
        <f t="array" ref="N18">IFERROR(INDEX(ORARIO_GENERALE!$L18:$P18,MATCH("*"&amp;"(5)"&amp;"*",ORARIO_GENERALE!$L18:$P18,0)),"")</f>
        <v/>
      </c>
      <c r="O18" s="124" t="str">
        <f t="array" ref="O18">IFERROR(INDEX(ORARIO_GENERALE!$L18:$P18,MATCH("*"&amp;"(6)"&amp;"*",ORARIO_GENERALE!$L18:$P18,0)),"")</f>
        <v/>
      </c>
    </row>
    <row r="19" spans="1:15" ht="15.75" customHeight="1" x14ac:dyDescent="0.25">
      <c r="A19" s="207"/>
      <c r="B19" s="170" t="str">
        <f>ORARIO_GENERALE!C19</f>
        <v>10:00-11:00</v>
      </c>
      <c r="C19" s="123" t="str">
        <f t="array" ref="C19">IFERROR(INDEX(ORARIO_GENERALE!D19:I19,MATCH("*"&amp;"(1)"&amp;"*",ORARIO_GENERALE!D19:I19,0)),"")</f>
        <v/>
      </c>
      <c r="D19" s="123" t="str">
        <f t="array" ref="D19">IFERROR(INDEX(ORARIO_GENERALE!D19:I19,MATCH("*"&amp;"(2)"&amp;"*",ORARIO_GENERALE!D19:I19,0)),"")</f>
        <v/>
      </c>
      <c r="E19" s="123" t="str">
        <f t="array" ref="E19">IFERROR(INDEX(ORARIO_GENERALE!D19:I19,MATCH("*"&amp;"(3)"&amp;"*",ORARIO_GENERALE!D19:I19,0)),"")</f>
        <v/>
      </c>
      <c r="F19" s="123" t="str">
        <f t="array" ref="F19">IFERROR(INDEX(ORARIO_GENERALE!D19:I19,MATCH("*"&amp;"(4)"&amp;"*",ORARIO_GENERALE!D19:I19,0)),"")</f>
        <v/>
      </c>
      <c r="G19" s="123" t="str">
        <f t="array" ref="G19">IFERROR(INDEX(ORARIO_GENERALE!D19:I19,MATCH("*"&amp;"(5)"&amp;"*",ORARIO_GENERALE!D19:I19,0)),"")</f>
        <v/>
      </c>
      <c r="H19" s="123" t="str">
        <f t="array" ref="H19">IFERROR(INDEX(ORARIO_GENERALE!D19:I19,MATCH("*"&amp;"(6)"&amp;"*",ORARIO_GENERALE!D19:I19,0)),"")</f>
        <v/>
      </c>
      <c r="I19" s="123" t="e">
        <f t="shared" si="0"/>
        <v>#REF!</v>
      </c>
      <c r="J19" s="123" t="str">
        <f t="array" ref="J19">IFERROR(INDEX(ORARIO_GENERALE!L19:P19,MATCH("*"&amp;"(1)"&amp;"*",ORARIO_GENERALE!L19:P19,0)),"")</f>
        <v/>
      </c>
      <c r="K19" s="123" t="str">
        <f t="array" ref="K19">IFERROR(INDEX(ORARIO_GENERALE!$L19:$P19,MATCH("*"&amp;"(2)"&amp;"*",ORARIO_GENERALE!$L19:$P19,0)),"")</f>
        <v/>
      </c>
      <c r="L19" s="123" t="str">
        <f t="array" ref="L19">IFERROR(INDEX(ORARIO_GENERALE!$L19:$P19,MATCH("*"&amp;"(3)"&amp;"*",ORARIO_GENERALE!$L19:$P19,0)),"")</f>
        <v/>
      </c>
      <c r="M19" s="123" t="str">
        <f t="array" ref="M19">IFERROR(INDEX(ORARIO_GENERALE!$L19:$P19,MATCH("*"&amp;"(4)"&amp;"*",ORARIO_GENERALE!$L19:$P19,0)),"")</f>
        <v/>
      </c>
      <c r="N19" s="123" t="str">
        <f t="array" ref="N19">IFERROR(INDEX(ORARIO_GENERALE!$L19:$P19,MATCH("*"&amp;"(5)"&amp;"*",ORARIO_GENERALE!$L19:$P19,0)),"")</f>
        <v/>
      </c>
      <c r="O19" s="124" t="str">
        <f t="array" ref="O19">IFERROR(INDEX(ORARIO_GENERALE!$L19:$P19,MATCH("*"&amp;"(6)"&amp;"*",ORARIO_GENERALE!$L19:$P19,0)),"")</f>
        <v/>
      </c>
    </row>
    <row r="20" spans="1:15" ht="15.75" customHeight="1" x14ac:dyDescent="0.25">
      <c r="A20" s="207"/>
      <c r="B20" s="170" t="str">
        <f>ORARIO_GENERALE!C20</f>
        <v>11:00-12:00</v>
      </c>
      <c r="C20" s="123" t="str">
        <f t="array" ref="C20">IFERROR(INDEX(ORARIO_GENERALE!D20:I20,MATCH("*"&amp;"(1)"&amp;"*",ORARIO_GENERALE!D20:I20,0)),"")</f>
        <v/>
      </c>
      <c r="D20" s="123" t="str">
        <f t="array" ref="D20">IFERROR(INDEX(ORARIO_GENERALE!D20:I20,MATCH("*"&amp;"(2)"&amp;"*",ORARIO_GENERALE!D20:I20,0)),"")</f>
        <v/>
      </c>
      <c r="E20" s="123" t="str">
        <f t="array" ref="E20">IFERROR(INDEX(ORARIO_GENERALE!D20:I20,MATCH("*"&amp;"(3)"&amp;"*",ORARIO_GENERALE!D20:I20,0)),"")</f>
        <v/>
      </c>
      <c r="F20" s="123" t="str">
        <f t="array" ref="F20">IFERROR(INDEX(ORARIO_GENERALE!D20:I20,MATCH("*"&amp;"(4)"&amp;"*",ORARIO_GENERALE!D20:I20,0)),"")</f>
        <v/>
      </c>
      <c r="G20" s="123" t="str">
        <f t="array" ref="G20">IFERROR(INDEX(ORARIO_GENERALE!D20:I20,MATCH("*"&amp;"(5)"&amp;"*",ORARIO_GENERALE!D20:I20,0)),"")</f>
        <v/>
      </c>
      <c r="H20" s="123" t="str">
        <f t="array" ref="H20">IFERROR(INDEX(ORARIO_GENERALE!D20:I20,MATCH("*"&amp;"(6)"&amp;"*",ORARIO_GENERALE!D20:I20,0)),"")</f>
        <v/>
      </c>
      <c r="I20" s="123" t="e">
        <f t="shared" si="0"/>
        <v>#REF!</v>
      </c>
      <c r="J20" s="123" t="str">
        <f t="array" ref="J20">IFERROR(INDEX(ORARIO_GENERALE!K20:P20,MATCH("*"&amp;"(1)"&amp;"*",ORARIO_GENERALE!K20:P20,0)),"")</f>
        <v/>
      </c>
      <c r="K20" s="123" t="str">
        <f t="array" ref="K20">IFERROR(INDEX(ORARIO_GENERALE!$K20:$P20,MATCH("*"&amp;"(2)"&amp;"*",ORARIO_GENERALE!$K20:$P20,0)),"")</f>
        <v/>
      </c>
      <c r="L20" s="123" t="str">
        <f t="array" ref="L20">IFERROR(INDEX(ORARIO_GENERALE!$K20:$P20,MATCH("*"&amp;"(3)"&amp;"*",ORARIO_GENERALE!$K20:$P20,0)),"")</f>
        <v/>
      </c>
      <c r="M20" s="123" t="str">
        <f t="array" ref="M20">IFERROR(INDEX(ORARIO_GENERALE!$K20:$P20,MATCH("*"&amp;"(4)"&amp;"*",ORARIO_GENERALE!$K20:$P20,0)),"")</f>
        <v/>
      </c>
      <c r="N20" s="123" t="str">
        <f t="array" ref="N20">IFERROR(INDEX(ORARIO_GENERALE!$K20:$P20,MATCH("*"&amp;"(5)"&amp;"*",ORARIO_GENERALE!$K20:$P20,0)),"")</f>
        <v/>
      </c>
      <c r="O20" s="124" t="str">
        <f t="array" ref="O20">IFERROR(INDEX(ORARIO_GENERALE!$K20:$P20,MATCH("*"&amp;"(6)"&amp;"*",ORARIO_GENERALE!$K20:$P20,0)),"")</f>
        <v/>
      </c>
    </row>
    <row r="21" spans="1:15" ht="15.75" customHeight="1" x14ac:dyDescent="0.25">
      <c r="A21" s="207"/>
      <c r="B21" s="170" t="str">
        <f>ORARIO_GENERALE!C21</f>
        <v>12:00-13:00</v>
      </c>
      <c r="C21" s="123" t="str">
        <f t="array" ref="C21">IFERROR(INDEX(ORARIO_GENERALE!D21:I21,MATCH("*"&amp;"(1)"&amp;"*",ORARIO_GENERALE!D21:I21,0)),"")</f>
        <v/>
      </c>
      <c r="D21" s="123" t="str">
        <f t="array" ref="D21">IFERROR(INDEX(ORARIO_GENERALE!D21:I21,MATCH("*"&amp;"(2)"&amp;"*",ORARIO_GENERALE!D21:I21,0)),"")</f>
        <v/>
      </c>
      <c r="E21" s="123" t="str">
        <f t="array" ref="E21">IFERROR(INDEX(ORARIO_GENERALE!D21:I21,MATCH("*"&amp;"(3)"&amp;"*",ORARIO_GENERALE!D21:I21,0)),"")</f>
        <v/>
      </c>
      <c r="F21" s="123" t="str">
        <f t="array" ref="F21">IFERROR(INDEX(ORARIO_GENERALE!D21:I21,MATCH("*"&amp;"(4)"&amp;"*",ORARIO_GENERALE!D21:I21,0)),"")</f>
        <v/>
      </c>
      <c r="G21" s="123" t="str">
        <f t="array" ref="G21">IFERROR(INDEX(ORARIO_GENERALE!D21:I21,MATCH("*"&amp;"(5)"&amp;"*",ORARIO_GENERALE!D21:I21,0)),"")</f>
        <v/>
      </c>
      <c r="H21" s="123" t="str">
        <f t="array" ref="H21">IFERROR(INDEX(ORARIO_GENERALE!D21:I21,MATCH("*"&amp;"(6)"&amp;"*",ORARIO_GENERALE!D21:I21,0)),"")</f>
        <v/>
      </c>
      <c r="I21" s="123" t="e">
        <f t="shared" si="0"/>
        <v>#REF!</v>
      </c>
      <c r="J21" s="123" t="str">
        <f t="array" ref="J21">IFERROR(INDEX(ORARIO_GENERALE!K21:P21,MATCH("*"&amp;"(1)"&amp;"*",ORARIO_GENERALE!K21:P21,0)),"")</f>
        <v/>
      </c>
      <c r="K21" s="123" t="str">
        <f t="array" ref="K21">IFERROR(INDEX(ORARIO_GENERALE!$K21:$P21,MATCH("*"&amp;"(2)"&amp;"*",ORARIO_GENERALE!$K21:$P21,0)),"")</f>
        <v/>
      </c>
      <c r="L21" s="123" t="str">
        <f t="array" ref="L21">IFERROR(INDEX(ORARIO_GENERALE!$K21:$P21,MATCH("*"&amp;"(3)"&amp;"*",ORARIO_GENERALE!$K21:$P21,0)),"")</f>
        <v/>
      </c>
      <c r="M21" s="123" t="str">
        <f t="array" ref="M21">IFERROR(INDEX(ORARIO_GENERALE!$K21:$P21,MATCH("*"&amp;"(4)"&amp;"*",ORARIO_GENERALE!$K21:$P21,0)),"")</f>
        <v/>
      </c>
      <c r="N21" s="123" t="str">
        <f t="array" ref="N21">IFERROR(INDEX(ORARIO_GENERALE!$K21:$P21,MATCH("*"&amp;"(5)"&amp;"*",ORARIO_GENERALE!$K21:$P21,0)),"")</f>
        <v/>
      </c>
      <c r="O21" s="124" t="str">
        <f t="array" ref="O21">IFERROR(INDEX(ORARIO_GENERALE!$K21:$P21,MATCH("*"&amp;"(6)"&amp;"*",ORARIO_GENERALE!$K21:$P21,0)),"")</f>
        <v/>
      </c>
    </row>
    <row r="22" spans="1:15" ht="15.75" customHeight="1" x14ac:dyDescent="0.25">
      <c r="A22" s="207"/>
      <c r="B22" s="170" t="str">
        <f>ORARIO_GENERALE!C22</f>
        <v>13:00-14:00</v>
      </c>
      <c r="C22" s="123" t="str">
        <f t="array" ref="C22">IFERROR(INDEX(ORARIO_GENERALE!D22:I22,MATCH("*"&amp;"(1)"&amp;"*",ORARIO_GENERALE!D22:I22,0)),"")</f>
        <v/>
      </c>
      <c r="D22" s="123" t="str">
        <f t="array" ref="D22">IFERROR(INDEX(ORARIO_GENERALE!D22:I22,MATCH("*"&amp;"(2)"&amp;"*",ORARIO_GENERALE!D22:I22,0)),"")</f>
        <v/>
      </c>
      <c r="E22" s="123" t="str">
        <f t="array" ref="E22">IFERROR(INDEX(ORARIO_GENERALE!D22:I22,MATCH("*"&amp;"(3)"&amp;"*",ORARIO_GENERALE!D22:I22,0)),"")</f>
        <v/>
      </c>
      <c r="F22" s="123" t="str">
        <f t="array" ref="F22">IFERROR(INDEX(ORARIO_GENERALE!D22:I22,MATCH("*"&amp;"(4)"&amp;"*",ORARIO_GENERALE!D22:I22,0)),"")</f>
        <v/>
      </c>
      <c r="G22" s="123" t="str">
        <f t="array" ref="G22">IFERROR(INDEX(ORARIO_GENERALE!D22:I22,MATCH("*"&amp;"(5)"&amp;"*",ORARIO_GENERALE!D22:I22,0)),"")</f>
        <v/>
      </c>
      <c r="H22" s="123" t="str">
        <f t="array" ref="H22">IFERROR(INDEX(ORARIO_GENERALE!D22:I22,MATCH("*"&amp;"(6)"&amp;"*",ORARIO_GENERALE!D22:I22,0)),"")</f>
        <v/>
      </c>
      <c r="I22" s="123" t="e">
        <f t="shared" si="0"/>
        <v>#REF!</v>
      </c>
      <c r="J22" s="123" t="str">
        <f t="array" ref="J22">IFERROR(INDEX(ORARIO_GENERALE!K22:P22,MATCH("*"&amp;"(1)"&amp;"*",ORARIO_GENERALE!K22:P22,0)),"")</f>
        <v/>
      </c>
      <c r="K22" s="123" t="str">
        <f t="array" ref="K22">IFERROR(INDEX(ORARIO_GENERALE!$K22:$P22,MATCH("*"&amp;"(2)"&amp;"*",ORARIO_GENERALE!$K22:$P22,0)),"")</f>
        <v/>
      </c>
      <c r="L22" s="123" t="str">
        <f t="array" ref="L22">IFERROR(INDEX(ORARIO_GENERALE!$K22:$P22,MATCH("*"&amp;"(3)"&amp;"*",ORARIO_GENERALE!$K22:$P22,0)),"")</f>
        <v/>
      </c>
      <c r="M22" s="123" t="str">
        <f t="array" ref="M22">IFERROR(INDEX(ORARIO_GENERALE!$K22:$P22,MATCH("*"&amp;"(4)"&amp;"*",ORARIO_GENERALE!$K22:$P22,0)),"")</f>
        <v/>
      </c>
      <c r="N22" s="123" t="str">
        <f t="array" ref="N22">IFERROR(INDEX(ORARIO_GENERALE!$K22:$P22,MATCH("*"&amp;"(5)"&amp;"*",ORARIO_GENERALE!$K22:$P22,0)),"")</f>
        <v/>
      </c>
      <c r="O22" s="124" t="str">
        <f t="array" ref="O22">IFERROR(INDEX(ORARIO_GENERALE!$K22:$P22,MATCH("*"&amp;"(6)"&amp;"*",ORARIO_GENERALE!$K22:$P22,0)),"")</f>
        <v/>
      </c>
    </row>
    <row r="23" spans="1:15" ht="15.75" customHeight="1" x14ac:dyDescent="0.25">
      <c r="A23" s="207"/>
      <c r="B23" s="170" t="str">
        <f>ORARIO_GENERALE!C23</f>
        <v>14:00-15:00</v>
      </c>
      <c r="C23" s="123" t="str">
        <f t="array" ref="C23">IFERROR(INDEX(ORARIO_GENERALE!D23:I23,MATCH("*"&amp;"(1)"&amp;"*",ORARIO_GENERALE!D23:I23,0)),"")</f>
        <v/>
      </c>
      <c r="D23" s="123" t="str">
        <f t="array" ref="D23">IFERROR(INDEX(ORARIO_GENERALE!D23:I23,MATCH("*"&amp;"(2)"&amp;"*",ORARIO_GENERALE!D23:I23,0)),"")</f>
        <v/>
      </c>
      <c r="E23" s="123" t="str">
        <f t="array" ref="E23">IFERROR(INDEX(ORARIO_GENERALE!D23:I23,MATCH("*"&amp;"(3)"&amp;"*",ORARIO_GENERALE!D23:I23,0)),"")</f>
        <v/>
      </c>
      <c r="F23" s="123" t="str">
        <f t="array" ref="F23">IFERROR(INDEX(ORARIO_GENERALE!D23:I23,MATCH("*"&amp;"(4)"&amp;"*",ORARIO_GENERALE!D23:I23,0)),"")</f>
        <v/>
      </c>
      <c r="G23" s="123" t="str">
        <f t="array" ref="G23">IFERROR(INDEX(ORARIO_GENERALE!D23:I23,MATCH("*"&amp;"(5)"&amp;"*",ORARIO_GENERALE!D23:I23,0)),"")</f>
        <v/>
      </c>
      <c r="H23" s="123" t="str">
        <f t="array" ref="H23">IFERROR(INDEX(ORARIO_GENERALE!D23:I23,MATCH("*"&amp;"(6)"&amp;"*",ORARIO_GENERALE!D23:I23,0)),"")</f>
        <v/>
      </c>
      <c r="I23" s="123" t="e">
        <f t="shared" si="0"/>
        <v>#REF!</v>
      </c>
      <c r="J23" s="123" t="str">
        <f t="array" ref="J23">IFERROR(INDEX(ORARIO_GENERALE!K23:P23,MATCH("*"&amp;"(1)"&amp;"*",ORARIO_GENERALE!K23:P23,0)),"")</f>
        <v/>
      </c>
      <c r="K23" s="123" t="str">
        <f t="array" ref="K23">IFERROR(INDEX(ORARIO_GENERALE!$K23:$P23,MATCH("*"&amp;"(2)"&amp;"*",ORARIO_GENERALE!$K23:$P23,0)),"")</f>
        <v/>
      </c>
      <c r="L23" s="123" t="str">
        <f t="array" ref="L23">IFERROR(INDEX(ORARIO_GENERALE!$K23:$P23,MATCH("*"&amp;"(3)"&amp;"*",ORARIO_GENERALE!$K23:$P23,0)),"")</f>
        <v/>
      </c>
      <c r="M23" s="123" t="str">
        <f t="array" ref="M23">IFERROR(INDEX(ORARIO_GENERALE!$K23:$P23,MATCH("*"&amp;"(4)"&amp;"*",ORARIO_GENERALE!$K23:$P23,0)),"")</f>
        <v/>
      </c>
      <c r="N23" s="123" t="str">
        <f t="array" ref="N23">IFERROR(INDEX(ORARIO_GENERALE!$K23:$P23,MATCH("*"&amp;"(5)"&amp;"*",ORARIO_GENERALE!$K23:$P23,0)),"")</f>
        <v/>
      </c>
      <c r="O23" s="124" t="str">
        <f t="array" ref="O23">IFERROR(INDEX(ORARIO_GENERALE!$K23:$P23,MATCH("*"&amp;"(6)"&amp;"*",ORARIO_GENERALE!$K23:$P23,0)),"")</f>
        <v/>
      </c>
    </row>
    <row r="24" spans="1:15" ht="15.75" customHeight="1" x14ac:dyDescent="0.25">
      <c r="A24" s="207"/>
      <c r="B24" s="170" t="str">
        <f>ORARIO_GENERALE!C24</f>
        <v>15:00-16:00</v>
      </c>
      <c r="C24" s="123" t="str">
        <f t="array" ref="C24">IFERROR(INDEX(ORARIO_GENERALE!D24:I24,MATCH("*"&amp;"(1)"&amp;"*",ORARIO_GENERALE!D24:I24,0)),"")</f>
        <v/>
      </c>
      <c r="D24" s="123" t="str">
        <f t="array" ref="D24">IFERROR(INDEX(ORARIO_GENERALE!D24:I24,MATCH("*"&amp;"(2)"&amp;"*",ORARIO_GENERALE!D24:I24,0)),"")</f>
        <v/>
      </c>
      <c r="E24" s="123" t="str">
        <f t="array" ref="E24">IFERROR(INDEX(ORARIO_GENERALE!D24:I24,MATCH("*"&amp;"(3)"&amp;"*",ORARIO_GENERALE!D24:I24,0)),"")</f>
        <v/>
      </c>
      <c r="F24" s="123" t="str">
        <f t="array" ref="F24">IFERROR(INDEX(ORARIO_GENERALE!D24:I24,MATCH("*"&amp;"(4)"&amp;"*",ORARIO_GENERALE!D24:I24,0)),"")</f>
        <v/>
      </c>
      <c r="G24" s="123" t="str">
        <f t="array" ref="G24">IFERROR(INDEX(ORARIO_GENERALE!D24:I24,MATCH("*"&amp;"(5)"&amp;"*",ORARIO_GENERALE!D24:I24,0)),"")</f>
        <v/>
      </c>
      <c r="H24" s="123" t="str">
        <f t="array" ref="H24">IFERROR(INDEX(ORARIO_GENERALE!D24:I24,MATCH("*"&amp;"(6)"&amp;"*",ORARIO_GENERALE!D24:I24,0)),"")</f>
        <v/>
      </c>
      <c r="I24" s="123" t="e">
        <f t="shared" si="0"/>
        <v>#REF!</v>
      </c>
      <c r="J24" s="123" t="str">
        <f t="array" ref="J24">IFERROR(INDEX(ORARIO_GENERALE!K24:P24,MATCH("*"&amp;"(1)"&amp;"*",ORARIO_GENERALE!K24:P24,0)),"")</f>
        <v/>
      </c>
      <c r="K24" s="123" t="str">
        <f t="array" ref="K24">IFERROR(INDEX(ORARIO_GENERALE!$K24:$P24,MATCH("*"&amp;"(2)"&amp;"*",ORARIO_GENERALE!$K24:$P24,0)),"")</f>
        <v/>
      </c>
      <c r="L24" s="123" t="str">
        <f t="array" ref="L24">IFERROR(INDEX(ORARIO_GENERALE!$K24:$P24,MATCH("*"&amp;"(3)"&amp;"*",ORARIO_GENERALE!$K24:$P24,0)),"")</f>
        <v/>
      </c>
      <c r="M24" s="123" t="str">
        <f t="array" ref="M24">IFERROR(INDEX(ORARIO_GENERALE!$K24:$P24,MATCH("*"&amp;"(4)"&amp;"*",ORARIO_GENERALE!$K24:$P24,0)),"")</f>
        <v/>
      </c>
      <c r="N24" s="123" t="str">
        <f t="array" ref="N24">IFERROR(INDEX(ORARIO_GENERALE!$K24:$P24,MATCH("*"&amp;"(5)"&amp;"*",ORARIO_GENERALE!$K24:$P24,0)),"")</f>
        <v/>
      </c>
      <c r="O24" s="124" t="str">
        <f t="array" ref="O24">IFERROR(INDEX(ORARIO_GENERALE!$K24:$P24,MATCH("*"&amp;"(6)"&amp;"*",ORARIO_GENERALE!$K24:$P24,0)),"")</f>
        <v/>
      </c>
    </row>
    <row r="25" spans="1:15" ht="15.75" customHeight="1" x14ac:dyDescent="0.25">
      <c r="A25" s="207"/>
      <c r="B25" s="170" t="str">
        <f>ORARIO_GENERALE!C25</f>
        <v>16:00-17:00</v>
      </c>
      <c r="C25" s="123" t="str">
        <f t="array" ref="C25">IFERROR(INDEX(ORARIO_GENERALE!D25:I25,MATCH("*"&amp;"(1)"&amp;"*",ORARIO_GENERALE!D25:I25,0)),"")</f>
        <v/>
      </c>
      <c r="D25" s="123" t="str">
        <f t="array" ref="D25">IFERROR(INDEX(ORARIO_GENERALE!D25:I25,MATCH("*"&amp;"(2)"&amp;"*",ORARIO_GENERALE!D25:I25,0)),"")</f>
        <v/>
      </c>
      <c r="E25" s="123" t="str">
        <f t="array" ref="E25">IFERROR(INDEX(ORARIO_GENERALE!D25:I25,MATCH("*"&amp;"(3)"&amp;"*",ORARIO_GENERALE!D25:I25,0)),"")</f>
        <v/>
      </c>
      <c r="F25" s="123" t="str">
        <f t="array" ref="F25">IFERROR(INDEX(ORARIO_GENERALE!D25:I25,MATCH("*"&amp;"(4)"&amp;"*",ORARIO_GENERALE!D25:I25,0)),"")</f>
        <v/>
      </c>
      <c r="G25" s="123" t="str">
        <f t="array" ref="G25">IFERROR(INDEX(ORARIO_GENERALE!D25:I25,MATCH("*"&amp;"(5)"&amp;"*",ORARIO_GENERALE!D25:I25,0)),"")</f>
        <v/>
      </c>
      <c r="H25" s="123" t="str">
        <f t="array" ref="H25">IFERROR(INDEX(ORARIO_GENERALE!D25:I25,MATCH("*"&amp;"(6)"&amp;"*",ORARIO_GENERALE!D25:I25,0)),"")</f>
        <v/>
      </c>
      <c r="I25" s="123" t="e">
        <f t="shared" si="0"/>
        <v>#REF!</v>
      </c>
      <c r="J25" s="123" t="str">
        <f t="array" ref="J25">IFERROR(INDEX(ORARIO_GENERALE!K25:P25,MATCH("*"&amp;"(1)"&amp;"*",ORARIO_GENERALE!K25:P25,0)),"")</f>
        <v/>
      </c>
      <c r="K25" s="123" t="str">
        <f t="array" ref="K25">IFERROR(INDEX(ORARIO_GENERALE!$K25:$P25,MATCH("*"&amp;"(2)"&amp;"*",ORARIO_GENERALE!$K25:$P25,0)),"")</f>
        <v/>
      </c>
      <c r="L25" s="123" t="str">
        <f t="array" ref="L25">IFERROR(INDEX(ORARIO_GENERALE!$K25:$P25,MATCH("*"&amp;"(3)"&amp;"*",ORARIO_GENERALE!$K25:$P25,0)),"")</f>
        <v/>
      </c>
      <c r="M25" s="123" t="str">
        <f t="array" ref="M25">IFERROR(INDEX(ORARIO_GENERALE!$K25:$P25,MATCH("*"&amp;"(4)"&amp;"*",ORARIO_GENERALE!$K25:$P25,0)),"")</f>
        <v/>
      </c>
      <c r="N25" s="123" t="str">
        <f t="array" ref="N25">IFERROR(INDEX(ORARIO_GENERALE!$K25:$P25,MATCH("*"&amp;"(5)"&amp;"*",ORARIO_GENERALE!$K25:$P25,0)),"")</f>
        <v/>
      </c>
      <c r="O25" s="124" t="str">
        <f t="array" ref="O25">IFERROR(INDEX(ORARIO_GENERALE!$K25:$P25,MATCH("*"&amp;"(6)"&amp;"*",ORARIO_GENERALE!$K25:$P25,0)),"")</f>
        <v/>
      </c>
    </row>
    <row r="26" spans="1:15" ht="15.75" customHeight="1" x14ac:dyDescent="0.25">
      <c r="A26" s="207"/>
      <c r="B26" s="170" t="str">
        <f>ORARIO_GENERALE!C26</f>
        <v>17:00-18-00</v>
      </c>
      <c r="C26" s="123" t="str">
        <f t="array" ref="C26">IFERROR(INDEX(ORARIO_GENERALE!D26:I26,MATCH("*"&amp;"(1)"&amp;"*",ORARIO_GENERALE!D26:I26,0)),"")</f>
        <v/>
      </c>
      <c r="D26" s="123" t="str">
        <f t="array" ref="D26">IFERROR(INDEX(ORARIO_GENERALE!D26:I26,MATCH("*"&amp;"(2)"&amp;"*",ORARIO_GENERALE!D26:I26,0)),"")</f>
        <v/>
      </c>
      <c r="E26" s="123" t="str">
        <f t="array" ref="E26">IFERROR(INDEX(ORARIO_GENERALE!D26:I26,MATCH("*"&amp;"(3)"&amp;"*",ORARIO_GENERALE!D26:I26,0)),"")</f>
        <v/>
      </c>
      <c r="F26" s="123" t="str">
        <f t="array" ref="F26">IFERROR(INDEX(ORARIO_GENERALE!D26:I26,MATCH("*"&amp;"(4)"&amp;"*",ORARIO_GENERALE!D26:I26,0)),"")</f>
        <v/>
      </c>
      <c r="G26" s="123" t="str">
        <f t="array" ref="G26">IFERROR(INDEX(ORARIO_GENERALE!D26:I26,MATCH("*"&amp;"(5)"&amp;"*",ORARIO_GENERALE!D26:I26,0)),"")</f>
        <v/>
      </c>
      <c r="H26" s="123" t="str">
        <f t="array" ref="H26">IFERROR(INDEX(ORARIO_GENERALE!D26:I26,MATCH("*"&amp;"(6)"&amp;"*",ORARIO_GENERALE!D26:I26,0)),"")</f>
        <v/>
      </c>
      <c r="I26" s="123" t="e">
        <f t="shared" si="0"/>
        <v>#REF!</v>
      </c>
      <c r="J26" s="123" t="str">
        <f t="array" ref="J26">IFERROR(INDEX(ORARIO_GENERALE!K26:P26,MATCH("*"&amp;"(1)"&amp;"*",ORARIO_GENERALE!K26:P26,0)),"")</f>
        <v/>
      </c>
      <c r="K26" s="123" t="str">
        <f t="array" ref="K26">IFERROR(INDEX(ORARIO_GENERALE!$K26:$P26,MATCH("*"&amp;"(2)"&amp;"*",ORARIO_GENERALE!$K26:$P26,0)),"")</f>
        <v/>
      </c>
      <c r="L26" s="123" t="str">
        <f t="array" ref="L26">IFERROR(INDEX(ORARIO_GENERALE!$K26:$P26,MATCH("*"&amp;"(3)"&amp;"*",ORARIO_GENERALE!$K26:$P26,0)),"")</f>
        <v/>
      </c>
      <c r="M26" s="123" t="str">
        <f t="array" ref="M26">IFERROR(INDEX(ORARIO_GENERALE!$K26:$P26,MATCH("*"&amp;"(4)"&amp;"*",ORARIO_GENERALE!$K26:$P26,0)),"")</f>
        <v/>
      </c>
      <c r="N26" s="123" t="str">
        <f t="array" ref="N26">IFERROR(INDEX(ORARIO_GENERALE!$K26:$P26,MATCH("*"&amp;"(5)"&amp;"*",ORARIO_GENERALE!$K26:$P26,0)),"")</f>
        <v/>
      </c>
      <c r="O26" s="124" t="str">
        <f t="array" ref="O26">IFERROR(INDEX(ORARIO_GENERALE!$K26:$P26,MATCH("*"&amp;"(6)"&amp;"*",ORARIO_GENERALE!$K26:$P26,0)),"")</f>
        <v/>
      </c>
    </row>
    <row r="27" spans="1:15" ht="15.75" customHeight="1" x14ac:dyDescent="0.25">
      <c r="A27" s="207"/>
      <c r="B27" s="170" t="str">
        <f>ORARIO_GENERALE!C27</f>
        <v>18:00-19:00</v>
      </c>
      <c r="C27" s="123" t="str">
        <f t="array" ref="C27">IFERROR(INDEX(ORARIO_GENERALE!D27:I27,MATCH("*"&amp;"(1)"&amp;"*",ORARIO_GENERALE!D27:I27,0)),"")</f>
        <v/>
      </c>
      <c r="D27" s="123" t="str">
        <f t="array" ref="D27">IFERROR(INDEX(ORARIO_GENERALE!D27:I27,MATCH("*"&amp;"(2)"&amp;"*",ORARIO_GENERALE!D27:I27,0)),"")</f>
        <v/>
      </c>
      <c r="E27" s="123" t="str">
        <f t="array" ref="E27">IFERROR(INDEX(ORARIO_GENERALE!D27:I27,MATCH("*"&amp;"(3)"&amp;"*",ORARIO_GENERALE!D27:I27,0)),"")</f>
        <v/>
      </c>
      <c r="F27" s="123" t="str">
        <f t="array" ref="F27">IFERROR(INDEX(ORARIO_GENERALE!D27:I27,MATCH("*"&amp;"(4)"&amp;"*",ORARIO_GENERALE!D27:I27,0)),"")</f>
        <v/>
      </c>
      <c r="G27" s="123" t="str">
        <f t="array" ref="G27">IFERROR(INDEX(ORARIO_GENERALE!D27:I27,MATCH("*"&amp;"(5)"&amp;"*",ORARIO_GENERALE!D27:I27,0)),"")</f>
        <v/>
      </c>
      <c r="H27" s="123" t="str">
        <f t="array" ref="H27">IFERROR(INDEX(ORARIO_GENERALE!D27:I27,MATCH("*"&amp;"(6)"&amp;"*",ORARIO_GENERALE!D27:I27,0)),"")</f>
        <v/>
      </c>
      <c r="I27" s="123" t="e">
        <f t="shared" si="0"/>
        <v>#REF!</v>
      </c>
      <c r="J27" s="123" t="str">
        <f t="array" ref="J27">IFERROR(INDEX(ORARIO_GENERALE!K27:P27,MATCH("*"&amp;"(1)"&amp;"*",ORARIO_GENERALE!K27:P27,0)),"")</f>
        <v/>
      </c>
      <c r="K27" s="123" t="str">
        <f t="array" ref="K27">IFERROR(INDEX(ORARIO_GENERALE!$K27:$P27,MATCH("*"&amp;"(2)"&amp;"*",ORARIO_GENERALE!$K27:$P27,0)),"")</f>
        <v/>
      </c>
      <c r="L27" s="123" t="str">
        <f t="array" ref="L27">IFERROR(INDEX(ORARIO_GENERALE!$K27:$P27,MATCH("*"&amp;"(3)"&amp;"*",ORARIO_GENERALE!$K27:$P27,0)),"")</f>
        <v/>
      </c>
      <c r="M27" s="123" t="str">
        <f t="array" ref="M27">IFERROR(INDEX(ORARIO_GENERALE!$K27:$P27,MATCH("*"&amp;"(4)"&amp;"*",ORARIO_GENERALE!$K27:$P27,0)),"")</f>
        <v/>
      </c>
      <c r="N27" s="123" t="str">
        <f t="array" ref="N27">IFERROR(INDEX(ORARIO_GENERALE!$K27:$P27,MATCH("*"&amp;"(5)"&amp;"*",ORARIO_GENERALE!$K27:$P27,0)),"")</f>
        <v/>
      </c>
      <c r="O27" s="124" t="str">
        <f t="array" ref="O27">IFERROR(INDEX(ORARIO_GENERALE!$K27:$P27,MATCH("*"&amp;"(6)"&amp;"*",ORARIO_GENERALE!$K27:$P27,0)),"")</f>
        <v/>
      </c>
    </row>
    <row r="28" spans="1:15" ht="15.75" customHeight="1" x14ac:dyDescent="0.25">
      <c r="A28" s="207"/>
      <c r="B28" s="170" t="str">
        <f>ORARIO_GENERALE!C28</f>
        <v>19:00-20:00</v>
      </c>
      <c r="C28" s="123" t="str">
        <f t="array" ref="C28">IFERROR(INDEX(ORARIO_GENERALE!D28:I28,MATCH("*"&amp;"(1)"&amp;"*",ORARIO_GENERALE!D28:I28,0)),"")</f>
        <v/>
      </c>
      <c r="D28" s="123" t="str">
        <f t="array" ref="D28">IFERROR(INDEX(ORARIO_GENERALE!D28:I28,MATCH("*"&amp;"(2)"&amp;"*",ORARIO_GENERALE!D28:I28,0)),"")</f>
        <v/>
      </c>
      <c r="E28" s="123" t="str">
        <f t="array" ref="E28">IFERROR(INDEX(ORARIO_GENERALE!D28:I28,MATCH("*"&amp;"(3)"&amp;"*",ORARIO_GENERALE!D28:I28,0)),"")</f>
        <v/>
      </c>
      <c r="F28" s="123" t="str">
        <f t="array" ref="F28">IFERROR(INDEX(ORARIO_GENERALE!D28:I28,MATCH("*"&amp;"(4)"&amp;"*",ORARIO_GENERALE!D28:I28,0)),"")</f>
        <v/>
      </c>
      <c r="G28" s="123" t="str">
        <f t="array" ref="G28">IFERROR(INDEX(ORARIO_GENERALE!D28:I28,MATCH("*"&amp;"(5)"&amp;"*",ORARIO_GENERALE!D28:I28,0)),"")</f>
        <v/>
      </c>
      <c r="H28" s="123" t="str">
        <f t="array" ref="H28">IFERROR(INDEX(ORARIO_GENERALE!D28:I28,MATCH("*"&amp;"(6)"&amp;"*",ORARIO_GENERALE!D28:I28,0)),"")</f>
        <v/>
      </c>
      <c r="I28" s="123" t="e">
        <f t="shared" si="0"/>
        <v>#REF!</v>
      </c>
      <c r="J28" s="123" t="str">
        <f t="array" ref="J28">IFERROR(INDEX(ORARIO_GENERALE!K28:P28,MATCH("*"&amp;"(1)"&amp;"*",ORARIO_GENERALE!K28:P28,0)),"")</f>
        <v/>
      </c>
      <c r="K28" s="123" t="str">
        <f t="array" ref="K28">IFERROR(INDEX(ORARIO_GENERALE!$K28:$P28,MATCH("*"&amp;"(2)"&amp;"*",ORARIO_GENERALE!$K28:$P28,0)),"")</f>
        <v/>
      </c>
      <c r="L28" s="123" t="str">
        <f t="array" ref="L28">IFERROR(INDEX(ORARIO_GENERALE!$K28:$P28,MATCH("*"&amp;"(3)"&amp;"*",ORARIO_GENERALE!$K28:$P28,0)),"")</f>
        <v/>
      </c>
      <c r="M28" s="123" t="str">
        <f t="array" ref="M28">IFERROR(INDEX(ORARIO_GENERALE!$K28:$P28,MATCH("*"&amp;"(4)"&amp;"*",ORARIO_GENERALE!$K28:$P28,0)),"")</f>
        <v/>
      </c>
      <c r="N28" s="123" t="str">
        <f t="array" ref="N28">IFERROR(INDEX(ORARIO_GENERALE!$K28:$P28,MATCH("*"&amp;"(5)"&amp;"*",ORARIO_GENERALE!$K28:$P28,0)),"")</f>
        <v/>
      </c>
      <c r="O28" s="124" t="str">
        <f t="array" ref="O28">IFERROR(INDEX(ORARIO_GENERALE!$K28:$P28,MATCH("*"&amp;"(6)"&amp;"*",ORARIO_GENERALE!$K28:$P28,0)),"")</f>
        <v/>
      </c>
    </row>
    <row r="29" spans="1:15" ht="15.75" customHeight="1" x14ac:dyDescent="0.25">
      <c r="A29" s="208"/>
      <c r="B29" s="176" t="str">
        <f>ORARIO_GENERALE!C29</f>
        <v>20:00-21:00</v>
      </c>
      <c r="C29" s="172" t="str">
        <f t="array" ref="C29">IFERROR(INDEX(ORARIO_GENERALE!D29:I29,MATCH("*"&amp;"(1)"&amp;"*",ORARIO_GENERALE!D29:I29,0)),"")</f>
        <v/>
      </c>
      <c r="D29" s="172" t="str">
        <f t="array" ref="D29">IFERROR(INDEX(ORARIO_GENERALE!D29:I29,MATCH("*"&amp;"(2)"&amp;"*",ORARIO_GENERALE!D29:I29,0)),"")</f>
        <v/>
      </c>
      <c r="E29" s="172" t="str">
        <f t="array" ref="E29">IFERROR(INDEX(ORARIO_GENERALE!D29:I29,MATCH("*"&amp;"(3)"&amp;"*",ORARIO_GENERALE!D29:I29,0)),"")</f>
        <v/>
      </c>
      <c r="F29" s="172" t="str">
        <f t="array" ref="F29">IFERROR(INDEX(ORARIO_GENERALE!D29:I29,MATCH("*"&amp;"(4)"&amp;"*",ORARIO_GENERALE!D29:I29,0)),"")</f>
        <v/>
      </c>
      <c r="G29" s="172" t="str">
        <f t="array" ref="G29">IFERROR(INDEX(ORARIO_GENERALE!D29:I29,MATCH("*"&amp;"(5)"&amp;"*",ORARIO_GENERALE!D29:I29,0)),"")</f>
        <v/>
      </c>
      <c r="H29" s="172" t="str">
        <f t="array" ref="H29">IFERROR(INDEX(ORARIO_GENERALE!D29:I29,MATCH("*"&amp;"(6)"&amp;"*",ORARIO_GENERALE!D29:I29,0)),"")</f>
        <v/>
      </c>
      <c r="I29" s="172" t="e">
        <f t="shared" si="0"/>
        <v>#REF!</v>
      </c>
      <c r="J29" s="172" t="str">
        <f t="array" ref="J29">IFERROR(INDEX(ORARIO_GENERALE!K29:P29,MATCH("*"&amp;"(1)"&amp;"*",ORARIO_GENERALE!K29:P29,0)),"")</f>
        <v/>
      </c>
      <c r="K29" s="172" t="str">
        <f t="array" ref="K29">IFERROR(INDEX(ORARIO_GENERALE!$K29:$P29,MATCH("*"&amp;"(2)"&amp;"*",ORARIO_GENERALE!$K29:$P29,0)),"")</f>
        <v/>
      </c>
      <c r="L29" s="172" t="str">
        <f t="array" ref="L29">IFERROR(INDEX(ORARIO_GENERALE!$K29:$P29,MATCH("*"&amp;"(3)"&amp;"*",ORARIO_GENERALE!$K29:$P29,0)),"")</f>
        <v/>
      </c>
      <c r="M29" s="172" t="str">
        <f t="array" ref="M29">IFERROR(INDEX(ORARIO_GENERALE!$K29:$P29,MATCH("*"&amp;"(4)"&amp;"*",ORARIO_GENERALE!$K29:$P29,0)),"")</f>
        <v/>
      </c>
      <c r="N29" s="172" t="str">
        <f t="array" ref="N29">IFERROR(INDEX(ORARIO_GENERALE!$K29:$P29,MATCH("*"&amp;"(5)"&amp;"*",ORARIO_GENERALE!$K29:$P29,0)),"")</f>
        <v/>
      </c>
      <c r="O29" s="173" t="str">
        <f t="array" ref="O29">IFERROR(INDEX(ORARIO_GENERALE!$K29:$P29,MATCH("*"&amp;"(6)"&amp;"*",ORARIO_GENERALE!$K29:$P29,0)),"")</f>
        <v/>
      </c>
    </row>
    <row r="30" spans="1:15" ht="15.75" customHeight="1" x14ac:dyDescent="0.25">
      <c r="A30" s="209" t="s">
        <v>28</v>
      </c>
      <c r="B30" s="169" t="str">
        <f>ORARIO_GENERALE!C30</f>
        <v>08:00-09:00</v>
      </c>
      <c r="C30" s="120" t="str">
        <f t="array" ref="C30">IFERROR(INDEX(ORARIO_GENERALE!D30:I30,MATCH("*"&amp;"(1)"&amp;"*",ORARIO_GENERALE!D30:I30,0)),"")</f>
        <v/>
      </c>
      <c r="D30" s="120" t="str">
        <f t="array" ref="D30">IFERROR(INDEX(ORARIO_GENERALE!D30:I30,MATCH("*"&amp;"(2)"&amp;"*",ORARIO_GENERALE!D30:I30,0)),"")</f>
        <v/>
      </c>
      <c r="E30" s="120" t="str">
        <f t="array" ref="E30">IFERROR(INDEX(ORARIO_GENERALE!D30:I30,MATCH("*"&amp;"(3)"&amp;"*",ORARIO_GENERALE!D30:I30,0)),"")</f>
        <v/>
      </c>
      <c r="F30" s="120" t="str">
        <f t="array" ref="F30">IFERROR(INDEX(ORARIO_GENERALE!D30:I30,MATCH("*"&amp;"(4)"&amp;"*",ORARIO_GENERALE!D30:I30,0)),"")</f>
        <v/>
      </c>
      <c r="G30" s="120" t="str">
        <f t="array" ref="G30">IFERROR(INDEX(ORARIO_GENERALE!D30:I30,MATCH("*"&amp;"(5)"&amp;"*",ORARIO_GENERALE!D30:I30,0)),"")</f>
        <v/>
      </c>
      <c r="H30" s="120" t="str">
        <f t="array" ref="H30">IFERROR(INDEX(ORARIO_GENERALE!D30:I30,MATCH("*"&amp;"(6)"&amp;"*",ORARIO_GENERALE!D30:I30,0)),"")</f>
        <v/>
      </c>
      <c r="I30" s="120" t="e">
        <f t="shared" si="0"/>
        <v>#REF!</v>
      </c>
      <c r="J30" s="120" t="str">
        <f t="array" ref="J30">IFERROR(INDEX(ORARIO_GENERALE!K30:P30,MATCH("*"&amp;"(1)"&amp;"*",ORARIO_GENERALE!K30:P30,0)),"")</f>
        <v/>
      </c>
      <c r="K30" s="120" t="str">
        <f t="array" ref="K30">IFERROR(INDEX(ORARIO_GENERALE!$K30:$P30,MATCH("*"&amp;"(2)"&amp;"*",ORARIO_GENERALE!$K30:$P30,0)),"")</f>
        <v/>
      </c>
      <c r="L30" s="120" t="str">
        <f t="array" ref="L30">IFERROR(INDEX(ORARIO_GENERALE!$K30:$P30,MATCH("*"&amp;"(3)"&amp;"*",ORARIO_GENERALE!$K30:$P30,0)),"")</f>
        <v/>
      </c>
      <c r="M30" s="120" t="str">
        <f t="array" ref="M30">IFERROR(INDEX(ORARIO_GENERALE!$K30:$P30,MATCH("*"&amp;"(4)"&amp;"*",ORARIO_GENERALE!$K30:$P30,0)),"")</f>
        <v/>
      </c>
      <c r="N30" s="120" t="str">
        <f t="array" ref="N30">IFERROR(INDEX(ORARIO_GENERALE!$K30:$P30,MATCH("*"&amp;"(5)"&amp;"*",ORARIO_GENERALE!$K30:$P30,0)),"")</f>
        <v/>
      </c>
      <c r="O30" s="121" t="str">
        <f t="array" ref="O30">IFERROR(INDEX(ORARIO_GENERALE!$K30:$P30,MATCH("*"&amp;"(6)"&amp;"*",ORARIO_GENERALE!$K30:$P30,0)),"")</f>
        <v/>
      </c>
    </row>
    <row r="31" spans="1:15" ht="15.75" customHeight="1" x14ac:dyDescent="0.25">
      <c r="A31" s="187"/>
      <c r="B31" s="170" t="str">
        <f>ORARIO_GENERALE!C31</f>
        <v>09:00-10:00</v>
      </c>
      <c r="C31" s="123" t="str">
        <f t="array" ref="C31">IFERROR(INDEX(ORARIO_GENERALE!D31:I31,MATCH("*"&amp;"(1)"&amp;"*",ORARIO_GENERALE!D31:I31,0)),"")</f>
        <v/>
      </c>
      <c r="D31" s="123" t="str">
        <f t="array" ref="D31">IFERROR(INDEX(ORARIO_GENERALE!D31:I31,MATCH("*"&amp;"(2)"&amp;"*",ORARIO_GENERALE!D31:I31,0)),"")</f>
        <v/>
      </c>
      <c r="E31" s="123" t="str">
        <f t="array" ref="E31">IFERROR(INDEX(ORARIO_GENERALE!D31:I31,MATCH("*"&amp;"(3)"&amp;"*",ORARIO_GENERALE!D31:I31,0)),"")</f>
        <v/>
      </c>
      <c r="F31" s="123" t="str">
        <f t="array" ref="F31">IFERROR(INDEX(ORARIO_GENERALE!D31:I31,MATCH("*"&amp;"(4)"&amp;"*",ORARIO_GENERALE!D31:I31,0)),"")</f>
        <v/>
      </c>
      <c r="G31" s="123" t="str">
        <f t="array" ref="G31">IFERROR(INDEX(ORARIO_GENERALE!D31:I31,MATCH("*"&amp;"(5)"&amp;"*",ORARIO_GENERALE!D31:I31,0)),"")</f>
        <v/>
      </c>
      <c r="H31" s="123" t="str">
        <f t="array" ref="H31">IFERROR(INDEX(ORARIO_GENERALE!D31:I31,MATCH("*"&amp;"(6)"&amp;"*",ORARIO_GENERALE!D31:I31,0)),"")</f>
        <v/>
      </c>
      <c r="I31" s="123" t="e">
        <f t="shared" si="0"/>
        <v>#REF!</v>
      </c>
      <c r="J31" s="123" t="str">
        <f t="array" ref="J31">IFERROR(INDEX(ORARIO_GENERALE!K31:P31,MATCH("*"&amp;"(1)"&amp;"*",ORARIO_GENERALE!K31:P31,0)),"")</f>
        <v/>
      </c>
      <c r="K31" s="123" t="str">
        <f t="array" ref="K31">IFERROR(INDEX(ORARIO_GENERALE!$K31:$P31,MATCH("*"&amp;"(2)"&amp;"*",ORARIO_GENERALE!$K31:$P31,0)),"")</f>
        <v/>
      </c>
      <c r="L31" s="123" t="str">
        <f t="array" ref="L31">IFERROR(INDEX(ORARIO_GENERALE!$K31:$P31,MATCH("*"&amp;"(3)"&amp;"*",ORARIO_GENERALE!$K31:$P31,0)),"")</f>
        <v/>
      </c>
      <c r="M31" s="123" t="str">
        <f t="array" ref="M31">IFERROR(INDEX(ORARIO_GENERALE!$K31:$P31,MATCH("*"&amp;"(4)"&amp;"*",ORARIO_GENERALE!$K31:$P31,0)),"")</f>
        <v/>
      </c>
      <c r="N31" s="123" t="str">
        <f t="array" ref="N31">IFERROR(INDEX(ORARIO_GENERALE!$K31:$P31,MATCH("*"&amp;"(5)"&amp;"*",ORARIO_GENERALE!$K31:$P31,0)),"")</f>
        <v/>
      </c>
      <c r="O31" s="124" t="str">
        <f t="array" ref="O31">IFERROR(INDEX(ORARIO_GENERALE!$K31:$P31,MATCH("*"&amp;"(6)"&amp;"*",ORARIO_GENERALE!$K31:$P31,0)),"")</f>
        <v/>
      </c>
    </row>
    <row r="32" spans="1:15" ht="15.75" customHeight="1" x14ac:dyDescent="0.25">
      <c r="A32" s="187"/>
      <c r="B32" s="170" t="str">
        <f>ORARIO_GENERALE!C32</f>
        <v>10:00-11:00</v>
      </c>
      <c r="C32" s="123" t="str">
        <f t="array" ref="C32">IFERROR(INDEX(ORARIO_GENERALE!D32:I32,MATCH("*"&amp;"(1)"&amp;"*",ORARIO_GENERALE!D32:I32,0)),"")</f>
        <v/>
      </c>
      <c r="D32" s="123" t="str">
        <f t="array" ref="D32">IFERROR(INDEX(ORARIO_GENERALE!D32:I32,MATCH("*"&amp;"(2)"&amp;"*",ORARIO_GENERALE!D32:I32,0)),"")</f>
        <v/>
      </c>
      <c r="E32" s="123" t="str">
        <f t="array" ref="E32">IFERROR(INDEX(ORARIO_GENERALE!D32:I32,MATCH("*"&amp;"(3)"&amp;"*",ORARIO_GENERALE!D32:I32,0)),"")</f>
        <v/>
      </c>
      <c r="F32" s="123" t="str">
        <f t="array" ref="F32">IFERROR(INDEX(ORARIO_GENERALE!D32:I32,MATCH("*"&amp;"(4)"&amp;"*",ORARIO_GENERALE!D32:I32,0)),"")</f>
        <v/>
      </c>
      <c r="G32" s="123" t="str">
        <f t="array" ref="G32">IFERROR(INDEX(ORARIO_GENERALE!D32:I32,MATCH("*"&amp;"(5)"&amp;"*",ORARIO_GENERALE!D32:I32,0)),"")</f>
        <v/>
      </c>
      <c r="H32" s="123" t="str">
        <f t="array" ref="H32">IFERROR(INDEX(ORARIO_GENERALE!D32:I32,MATCH("*"&amp;"(6)"&amp;"*",ORARIO_GENERALE!D32:I32,0)),"")</f>
        <v/>
      </c>
      <c r="I32" s="123" t="e">
        <f t="shared" si="0"/>
        <v>#REF!</v>
      </c>
      <c r="J32" s="123" t="str">
        <f t="array" ref="J32">IFERROR(INDEX(ORARIO_GENERALE!K32:P32,MATCH("*"&amp;"(1)"&amp;"*",ORARIO_GENERALE!K32:P32,0)),"")</f>
        <v/>
      </c>
      <c r="K32" s="123" t="str">
        <f t="array" ref="K32">IFERROR(INDEX(ORARIO_GENERALE!$K32:$P32,MATCH("*"&amp;"(2)"&amp;"*",ORARIO_GENERALE!$K32:$P32,0)),"")</f>
        <v/>
      </c>
      <c r="L32" s="123" t="str">
        <f t="array" ref="L32">IFERROR(INDEX(ORARIO_GENERALE!$K32:$P32,MATCH("*"&amp;"(3)"&amp;"*",ORARIO_GENERALE!$K32:$P32,0)),"")</f>
        <v/>
      </c>
      <c r="M32" s="123" t="str">
        <f t="array" ref="M32">IFERROR(INDEX(ORARIO_GENERALE!$K32:$P32,MATCH("*"&amp;"(4)"&amp;"*",ORARIO_GENERALE!$K32:$P32,0)),"")</f>
        <v/>
      </c>
      <c r="N32" s="123" t="str">
        <f t="array" ref="N32">IFERROR(INDEX(ORARIO_GENERALE!$K32:$P32,MATCH("*"&amp;"(5)"&amp;"*",ORARIO_GENERALE!$K32:$P32,0)),"")</f>
        <v/>
      </c>
      <c r="O32" s="124" t="str">
        <f t="array" ref="O32">IFERROR(INDEX(ORARIO_GENERALE!$K32:$P32,MATCH("*"&amp;"(6)"&amp;"*",ORARIO_GENERALE!$K32:$P32,0)),"")</f>
        <v/>
      </c>
    </row>
    <row r="33" spans="1:15" ht="15.75" customHeight="1" x14ac:dyDescent="0.25">
      <c r="A33" s="187"/>
      <c r="B33" s="170" t="str">
        <f>ORARIO_GENERALE!C33</f>
        <v>11:00-12:00</v>
      </c>
      <c r="C33" s="123" t="str">
        <f t="array" ref="C33">IFERROR(INDEX(ORARIO_GENERALE!D33:I33,MATCH("*"&amp;"(1)"&amp;"*",ORARIO_GENERALE!D33:I33,0)),"")</f>
        <v/>
      </c>
      <c r="D33" s="123" t="str">
        <f t="array" ref="D33">IFERROR(INDEX(ORARIO_GENERALE!D33:I33,MATCH("*"&amp;"(2)"&amp;"*",ORARIO_GENERALE!D33:I33,0)),"")</f>
        <v/>
      </c>
      <c r="E33" s="123" t="str">
        <f t="array" ref="E33">IFERROR(INDEX(ORARIO_GENERALE!D33:I33,MATCH("*"&amp;"(3)"&amp;"*",ORARIO_GENERALE!D33:I33,0)),"")</f>
        <v/>
      </c>
      <c r="F33" s="123" t="str">
        <f t="array" ref="F33">IFERROR(INDEX(ORARIO_GENERALE!D33:I33,MATCH("*"&amp;"(4)"&amp;"*",ORARIO_GENERALE!D33:I33,0)),"")</f>
        <v/>
      </c>
      <c r="G33" s="123" t="str">
        <f t="array" ref="G33">IFERROR(INDEX(ORARIO_GENERALE!D33:I33,MATCH("*"&amp;"(5)"&amp;"*",ORARIO_GENERALE!D33:I33,0)),"")</f>
        <v/>
      </c>
      <c r="H33" s="123" t="str">
        <f t="array" ref="H33">IFERROR(INDEX(ORARIO_GENERALE!D33:I33,MATCH("*"&amp;"(6)"&amp;"*",ORARIO_GENERALE!D33:I33,0)),"")</f>
        <v/>
      </c>
      <c r="I33" s="123" t="e">
        <f t="shared" si="0"/>
        <v>#REF!</v>
      </c>
      <c r="J33" s="123" t="str">
        <f t="array" ref="J33">IFERROR(INDEX(ORARIO_GENERALE!K33:P33,MATCH("*"&amp;"(1)"&amp;"*",ORARIO_GENERALE!K33:P33,0)),"")</f>
        <v/>
      </c>
      <c r="K33" s="123" t="str">
        <f t="array" ref="K33">IFERROR(INDEX(ORARIO_GENERALE!$K33:$P33,MATCH("*"&amp;"(2)"&amp;"*",ORARIO_GENERALE!$K33:$P33,0)),"")</f>
        <v/>
      </c>
      <c r="L33" s="123" t="str">
        <f t="array" ref="L33">IFERROR(INDEX(ORARIO_GENERALE!$K33:$P33,MATCH("*"&amp;"(3)"&amp;"*",ORARIO_GENERALE!$K33:$P33,0)),"")</f>
        <v/>
      </c>
      <c r="M33" s="123" t="str">
        <f t="array" ref="M33">IFERROR(INDEX(ORARIO_GENERALE!$K33:$P33,MATCH("*"&amp;"(4)"&amp;"*",ORARIO_GENERALE!$K33:$P33,0)),"")</f>
        <v/>
      </c>
      <c r="N33" s="123" t="str">
        <f t="array" ref="N33">IFERROR(INDEX(ORARIO_GENERALE!$K33:$P33,MATCH("*"&amp;"(5)"&amp;"*",ORARIO_GENERALE!$K33:$P33,0)),"")</f>
        <v/>
      </c>
      <c r="O33" s="124" t="str">
        <f t="array" ref="O33">IFERROR(INDEX(ORARIO_GENERALE!$K33:$P33,MATCH("*"&amp;"(6)"&amp;"*",ORARIO_GENERALE!$K33:$P33,0)),"")</f>
        <v/>
      </c>
    </row>
    <row r="34" spans="1:15" ht="15.75" customHeight="1" x14ac:dyDescent="0.25">
      <c r="A34" s="187"/>
      <c r="B34" s="170" t="str">
        <f>ORARIO_GENERALE!C34</f>
        <v>12:00-13:00</v>
      </c>
      <c r="C34" s="123" t="str">
        <f t="array" ref="C34">IFERROR(INDEX(ORARIO_GENERALE!D34:I34,MATCH("*"&amp;"(1)"&amp;"*",ORARIO_GENERALE!D34:I34,0)),"")</f>
        <v/>
      </c>
      <c r="D34" s="123" t="str">
        <f t="array" ref="D34">IFERROR(INDEX(ORARIO_GENERALE!D34:I34,MATCH("*"&amp;"(2)"&amp;"*",ORARIO_GENERALE!D34:I34,0)),"")</f>
        <v/>
      </c>
      <c r="E34" s="123" t="str">
        <f t="array" ref="E34">IFERROR(INDEX(ORARIO_GENERALE!D34:I34,MATCH("*"&amp;"(3)"&amp;"*",ORARIO_GENERALE!D34:I34,0)),"")</f>
        <v/>
      </c>
      <c r="F34" s="123" t="str">
        <f t="array" ref="F34">IFERROR(INDEX(ORARIO_GENERALE!D34:I34,MATCH("*"&amp;"(4)"&amp;"*",ORARIO_GENERALE!D34:I34,0)),"")</f>
        <v/>
      </c>
      <c r="G34" s="123" t="str">
        <f t="array" ref="G34">IFERROR(INDEX(ORARIO_GENERALE!D34:I34,MATCH("*"&amp;"(5)"&amp;"*",ORARIO_GENERALE!D34:I34,0)),"")</f>
        <v/>
      </c>
      <c r="H34" s="123" t="str">
        <f t="array" ref="H34">IFERROR(INDEX(ORARIO_GENERALE!D34:I34,MATCH("*"&amp;"(6)"&amp;"*",ORARIO_GENERALE!D34:I34,0)),"")</f>
        <v/>
      </c>
      <c r="I34" s="123" t="e">
        <f t="shared" si="0"/>
        <v>#REF!</v>
      </c>
      <c r="J34" s="123" t="str">
        <f t="array" ref="J34">IFERROR(INDEX(ORARIO_GENERALE!K34:P34,MATCH("*"&amp;"(1)"&amp;"*",ORARIO_GENERALE!K34:P34,0)),"")</f>
        <v/>
      </c>
      <c r="K34" s="123" t="str">
        <f t="array" ref="K34">IFERROR(INDEX(ORARIO_GENERALE!$K34:$P34,MATCH("*"&amp;"(2)"&amp;"*",ORARIO_GENERALE!$K34:$P34,0)),"")</f>
        <v/>
      </c>
      <c r="L34" s="123" t="str">
        <f t="array" ref="L34">IFERROR(INDEX(ORARIO_GENERALE!$K34:$P34,MATCH("*"&amp;"(3)"&amp;"*",ORARIO_GENERALE!$K34:$P34,0)),"")</f>
        <v/>
      </c>
      <c r="M34" s="123" t="str">
        <f t="array" ref="M34">IFERROR(INDEX(ORARIO_GENERALE!$K34:$P34,MATCH("*"&amp;"(4)"&amp;"*",ORARIO_GENERALE!$K34:$P34,0)),"")</f>
        <v/>
      </c>
      <c r="N34" s="123" t="str">
        <f t="array" ref="N34">IFERROR(INDEX(ORARIO_GENERALE!$K34:$P34,MATCH("*"&amp;"(5)"&amp;"*",ORARIO_GENERALE!$K34:$P34,0)),"")</f>
        <v/>
      </c>
      <c r="O34" s="124" t="str">
        <f t="array" ref="O34">IFERROR(INDEX(ORARIO_GENERALE!$K34:$P34,MATCH("*"&amp;"(6)"&amp;"*",ORARIO_GENERALE!$K34:$P34,0)),"")</f>
        <v/>
      </c>
    </row>
    <row r="35" spans="1:15" ht="15.75" customHeight="1" x14ac:dyDescent="0.25">
      <c r="A35" s="187"/>
      <c r="B35" s="170" t="str">
        <f>ORARIO_GENERALE!C35</f>
        <v>13:00-14:00</v>
      </c>
      <c r="C35" s="123" t="str">
        <f t="array" ref="C35">IFERROR(INDEX(ORARIO_GENERALE!D35:I35,MATCH("*"&amp;"(1)"&amp;"*",ORARIO_GENERALE!D35:I35,0)),"")</f>
        <v/>
      </c>
      <c r="D35" s="123" t="str">
        <f t="array" ref="D35">IFERROR(INDEX(ORARIO_GENERALE!D35:I35,MATCH("*"&amp;"(2)"&amp;"*",ORARIO_GENERALE!D35:I35,0)),"")</f>
        <v/>
      </c>
      <c r="E35" s="123" t="str">
        <f t="array" ref="E35">IFERROR(INDEX(ORARIO_GENERALE!D35:I35,MATCH("*"&amp;"(3)"&amp;"*",ORARIO_GENERALE!D35:I35,0)),"")</f>
        <v/>
      </c>
      <c r="F35" s="123" t="str">
        <f t="array" ref="F35">IFERROR(INDEX(ORARIO_GENERALE!D35:I35,MATCH("*"&amp;"(4)"&amp;"*",ORARIO_GENERALE!D35:I35,0)),"")</f>
        <v/>
      </c>
      <c r="G35" s="123" t="str">
        <f t="array" ref="G35">IFERROR(INDEX(ORARIO_GENERALE!D35:I35,MATCH("*"&amp;"(5)"&amp;"*",ORARIO_GENERALE!D35:I35,0)),"")</f>
        <v/>
      </c>
      <c r="H35" s="123" t="str">
        <f t="array" ref="H35">IFERROR(INDEX(ORARIO_GENERALE!D35:I35,MATCH("*"&amp;"(6)"&amp;"*",ORARIO_GENERALE!D35:I35,0)),"")</f>
        <v/>
      </c>
      <c r="I35" s="123" t="e">
        <f t="shared" si="0"/>
        <v>#REF!</v>
      </c>
      <c r="J35" s="123" t="str">
        <f t="array" ref="J35">IFERROR(INDEX(ORARIO_GENERALE!K35:P35,MATCH("*"&amp;"(1)"&amp;"*",ORARIO_GENERALE!K35:P35,0)),"")</f>
        <v/>
      </c>
      <c r="K35" s="123" t="str">
        <f t="array" ref="K35">IFERROR(INDEX(ORARIO_GENERALE!$K35:$P35,MATCH("*"&amp;"(2)"&amp;"*",ORARIO_GENERALE!$K35:$P35,0)),"")</f>
        <v/>
      </c>
      <c r="L35" s="123" t="str">
        <f t="array" ref="L35">IFERROR(INDEX(ORARIO_GENERALE!$K35:$P35,MATCH("*"&amp;"(3)"&amp;"*",ORARIO_GENERALE!$K35:$P35,0)),"")</f>
        <v/>
      </c>
      <c r="M35" s="123" t="str">
        <f t="array" ref="M35">IFERROR(INDEX(ORARIO_GENERALE!$K35:$P35,MATCH("*"&amp;"(4)"&amp;"*",ORARIO_GENERALE!$K35:$P35,0)),"")</f>
        <v/>
      </c>
      <c r="N35" s="123" t="str">
        <f t="array" ref="N35">IFERROR(INDEX(ORARIO_GENERALE!$K35:$P35,MATCH("*"&amp;"(5)"&amp;"*",ORARIO_GENERALE!$K35:$P35,0)),"")</f>
        <v/>
      </c>
      <c r="O35" s="124" t="str">
        <f t="array" ref="O35">IFERROR(INDEX(ORARIO_GENERALE!$K35:$P35,MATCH("*"&amp;"(6)"&amp;"*",ORARIO_GENERALE!$K35:$P35,0)),"")</f>
        <v/>
      </c>
    </row>
    <row r="36" spans="1:15" ht="15.75" customHeight="1" x14ac:dyDescent="0.25">
      <c r="A36" s="187"/>
      <c r="B36" s="170" t="str">
        <f>ORARIO_GENERALE!C36</f>
        <v>14:00-15:00</v>
      </c>
      <c r="C36" s="123" t="str">
        <f t="array" ref="C36">IFERROR(INDEX(ORARIO_GENERALE!D36:I36,MATCH("*"&amp;"(1)"&amp;"*",ORARIO_GENERALE!D36:I36,0)),"")</f>
        <v/>
      </c>
      <c r="D36" s="123" t="str">
        <f t="array" ref="D36">IFERROR(INDEX(ORARIO_GENERALE!D36:I36,MATCH("*"&amp;"(2)"&amp;"*",ORARIO_GENERALE!D36:I36,0)),"")</f>
        <v/>
      </c>
      <c r="E36" s="123" t="str">
        <f t="array" ref="E36">IFERROR(INDEX(ORARIO_GENERALE!D36:I36,MATCH("*"&amp;"(3)"&amp;"*",ORARIO_GENERALE!D36:I36,0)),"")</f>
        <v/>
      </c>
      <c r="F36" s="123" t="str">
        <f t="array" ref="F36">IFERROR(INDEX(ORARIO_GENERALE!D36:I36,MATCH("*"&amp;"(4)"&amp;"*",ORARIO_GENERALE!D36:I36,0)),"")</f>
        <v/>
      </c>
      <c r="G36" s="123" t="str">
        <f t="array" ref="G36">IFERROR(INDEX(ORARIO_GENERALE!D36:I36,MATCH("*"&amp;"(5)"&amp;"*",ORARIO_GENERALE!D36:I36,0)),"")</f>
        <v/>
      </c>
      <c r="H36" s="123" t="str">
        <f t="array" ref="H36">IFERROR(INDEX(ORARIO_GENERALE!D36:I36,MATCH("*"&amp;"(6)"&amp;"*",ORARIO_GENERALE!D36:I36,0)),"")</f>
        <v/>
      </c>
      <c r="I36" s="123" t="e">
        <f t="shared" si="0"/>
        <v>#REF!</v>
      </c>
      <c r="J36" s="123" t="str">
        <f t="array" ref="J36">IFERROR(INDEX(ORARIO_GENERALE!K36:P36,MATCH("*"&amp;"(1)"&amp;"*",ORARIO_GENERALE!K36:P36,0)),"")</f>
        <v/>
      </c>
      <c r="K36" s="123" t="str">
        <f t="array" ref="K36">IFERROR(INDEX(ORARIO_GENERALE!$K36:$P36,MATCH("*"&amp;"(2)"&amp;"*",ORARIO_GENERALE!$K36:$P36,0)),"")</f>
        <v/>
      </c>
      <c r="L36" s="123" t="str">
        <f t="array" ref="L36">IFERROR(INDEX(ORARIO_GENERALE!$K36:$P36,MATCH("*"&amp;"(3)"&amp;"*",ORARIO_GENERALE!$K36:$P36,0)),"")</f>
        <v/>
      </c>
      <c r="M36" s="123" t="str">
        <f t="array" ref="M36">IFERROR(INDEX(ORARIO_GENERALE!$K36:$P36,MATCH("*"&amp;"(4)"&amp;"*",ORARIO_GENERALE!$K36:$P36,0)),"")</f>
        <v/>
      </c>
      <c r="N36" s="123" t="str">
        <f t="array" ref="N36">IFERROR(INDEX(ORARIO_GENERALE!$K36:$P36,MATCH("*"&amp;"(5)"&amp;"*",ORARIO_GENERALE!$K36:$P36,0)),"")</f>
        <v/>
      </c>
      <c r="O36" s="124" t="str">
        <f t="array" ref="O36">IFERROR(INDEX(ORARIO_GENERALE!$K36:$P36,MATCH("*"&amp;"(6)"&amp;"*",ORARIO_GENERALE!$K36:$P36,0)),"")</f>
        <v/>
      </c>
    </row>
    <row r="37" spans="1:15" ht="15.75" customHeight="1" x14ac:dyDescent="0.25">
      <c r="A37" s="187"/>
      <c r="B37" s="170" t="str">
        <f>ORARIO_GENERALE!C37</f>
        <v>15:00-16:00</v>
      </c>
      <c r="C37" s="123" t="str">
        <f t="array" ref="C37">IFERROR(INDEX(ORARIO_GENERALE!D37:I37,MATCH("*"&amp;"(1)"&amp;"*",ORARIO_GENERALE!D37:I37,0)),"")</f>
        <v/>
      </c>
      <c r="D37" s="123" t="str">
        <f t="array" ref="D37">IFERROR(INDEX(ORARIO_GENERALE!D37:I37,MATCH("*"&amp;"(2)"&amp;"*",ORARIO_GENERALE!D37:I37,0)),"")</f>
        <v/>
      </c>
      <c r="E37" s="123" t="str">
        <f t="array" ref="E37">IFERROR(INDEX(ORARIO_GENERALE!D37:I37,MATCH("*"&amp;"(3)"&amp;"*",ORARIO_GENERALE!D37:I37,0)),"")</f>
        <v/>
      </c>
      <c r="F37" s="123" t="str">
        <f t="array" ref="F37">IFERROR(INDEX(ORARIO_GENERALE!D37:I37,MATCH("*"&amp;"(4)"&amp;"*",ORARIO_GENERALE!D37:I37,0)),"")</f>
        <v/>
      </c>
      <c r="G37" s="123" t="str">
        <f t="array" ref="G37">IFERROR(INDEX(ORARIO_GENERALE!D37:I37,MATCH("*"&amp;"(5)"&amp;"*",ORARIO_GENERALE!D37:I37,0)),"")</f>
        <v/>
      </c>
      <c r="H37" s="123" t="str">
        <f t="array" ref="H37">IFERROR(INDEX(ORARIO_GENERALE!D37:I37,MATCH("*"&amp;"(6)"&amp;"*",ORARIO_GENERALE!D37:I37,0)),"")</f>
        <v/>
      </c>
      <c r="I37" s="123" t="e">
        <f t="shared" si="0"/>
        <v>#REF!</v>
      </c>
      <c r="J37" s="123" t="str">
        <f t="array" ref="J37">IFERROR(INDEX(ORARIO_GENERALE!K37:P37,MATCH("*"&amp;"(1)"&amp;"*",ORARIO_GENERALE!K37:P37,0)),"")</f>
        <v/>
      </c>
      <c r="K37" s="123" t="str">
        <f t="array" ref="K37">IFERROR(INDEX(ORARIO_GENERALE!$K37:$P37,MATCH("*"&amp;"(2)"&amp;"*",ORARIO_GENERALE!$K37:$P37,0)),"")</f>
        <v/>
      </c>
      <c r="L37" s="123" t="str">
        <f t="array" ref="L37">IFERROR(INDEX(ORARIO_GENERALE!$K37:$P37,MATCH("*"&amp;"(3)"&amp;"*",ORARIO_GENERALE!$K37:$P37,0)),"")</f>
        <v/>
      </c>
      <c r="M37" s="123" t="str">
        <f t="array" ref="M37">IFERROR(INDEX(ORARIO_GENERALE!$K37:$P37,MATCH("*"&amp;"(4)"&amp;"*",ORARIO_GENERALE!$K37:$P37,0)),"")</f>
        <v/>
      </c>
      <c r="N37" s="123" t="str">
        <f t="array" ref="N37">IFERROR(INDEX(ORARIO_GENERALE!$K37:$P37,MATCH("*"&amp;"(5)"&amp;"*",ORARIO_GENERALE!$K37:$P37,0)),"")</f>
        <v/>
      </c>
      <c r="O37" s="124" t="str">
        <f t="array" ref="O37">IFERROR(INDEX(ORARIO_GENERALE!$K37:$P37,MATCH("*"&amp;"(6)"&amp;"*",ORARIO_GENERALE!$K37:$P37,0)),"")</f>
        <v/>
      </c>
    </row>
    <row r="38" spans="1:15" ht="15.75" customHeight="1" x14ac:dyDescent="0.25">
      <c r="A38" s="187"/>
      <c r="B38" s="170" t="str">
        <f>ORARIO_GENERALE!C38</f>
        <v>16:00-17:00</v>
      </c>
      <c r="C38" s="123" t="str">
        <f t="array" ref="C38">IFERROR(INDEX(ORARIO_GENERALE!D38:I38,MATCH("*"&amp;"(1)"&amp;"*",ORARIO_GENERALE!D38:I38,0)),"")</f>
        <v/>
      </c>
      <c r="D38" s="123" t="str">
        <f t="array" ref="D38">IFERROR(INDEX(ORARIO_GENERALE!D38:I38,MATCH("*"&amp;"(2)"&amp;"*",ORARIO_GENERALE!D38:I38,0)),"")</f>
        <v/>
      </c>
      <c r="E38" s="123" t="str">
        <f t="array" ref="E38">IFERROR(INDEX(ORARIO_GENERALE!D38:I38,MATCH("*"&amp;"(3)"&amp;"*",ORARIO_GENERALE!D38:I38,0)),"")</f>
        <v/>
      </c>
      <c r="F38" s="123" t="str">
        <f t="array" ref="F38">IFERROR(INDEX(ORARIO_GENERALE!D38:I38,MATCH("*"&amp;"(4)"&amp;"*",ORARIO_GENERALE!D38:I38,0)),"")</f>
        <v/>
      </c>
      <c r="G38" s="123" t="str">
        <f t="array" ref="G38">IFERROR(INDEX(ORARIO_GENERALE!D38:I38,MATCH("*"&amp;"(5)"&amp;"*",ORARIO_GENERALE!D38:I38,0)),"")</f>
        <v/>
      </c>
      <c r="H38" s="123" t="str">
        <f t="array" ref="H38">IFERROR(INDEX(ORARIO_GENERALE!D38:I38,MATCH("*"&amp;"(6)"&amp;"*",ORARIO_GENERALE!D38:I38,0)),"")</f>
        <v/>
      </c>
      <c r="I38" s="123" t="e">
        <f t="shared" si="0"/>
        <v>#REF!</v>
      </c>
      <c r="J38" s="123" t="str">
        <f t="array" ref="J38">IFERROR(INDEX(ORARIO_GENERALE!K38:P38,MATCH("*"&amp;"(1)"&amp;"*",ORARIO_GENERALE!K38:P38,0)),"")</f>
        <v/>
      </c>
      <c r="K38" s="123" t="str">
        <f t="array" ref="K38">IFERROR(INDEX(ORARIO_GENERALE!$K38:$P38,MATCH("*"&amp;"(2)"&amp;"*",ORARIO_GENERALE!$K38:$P38,0)),"")</f>
        <v/>
      </c>
      <c r="L38" s="123" t="str">
        <f t="array" ref="L38">IFERROR(INDEX(ORARIO_GENERALE!$K38:$P38,MATCH("*"&amp;"(3)"&amp;"*",ORARIO_GENERALE!$K38:$P38,0)),"")</f>
        <v/>
      </c>
      <c r="M38" s="123" t="str">
        <f t="array" ref="M38">IFERROR(INDEX(ORARIO_GENERALE!$K38:$P38,MATCH("*"&amp;"(4)"&amp;"*",ORARIO_GENERALE!$K38:$P38,0)),"")</f>
        <v/>
      </c>
      <c r="N38" s="123" t="str">
        <f t="array" ref="N38">IFERROR(INDEX(ORARIO_GENERALE!$K38:$P38,MATCH("*"&amp;"(5)"&amp;"*",ORARIO_GENERALE!$K38:$P38,0)),"")</f>
        <v/>
      </c>
      <c r="O38" s="124" t="str">
        <f t="array" ref="O38">IFERROR(INDEX(ORARIO_GENERALE!$K38:$P38,MATCH("*"&amp;"(6)"&amp;"*",ORARIO_GENERALE!$K38:$P38,0)),"")</f>
        <v/>
      </c>
    </row>
    <row r="39" spans="1:15" ht="15.75" customHeight="1" x14ac:dyDescent="0.25">
      <c r="A39" s="187"/>
      <c r="B39" s="170" t="str">
        <f>ORARIO_GENERALE!C39</f>
        <v>17:00-18-00</v>
      </c>
      <c r="C39" s="123" t="str">
        <f t="array" ref="C39">IFERROR(INDEX(ORARIO_GENERALE!E39:I39,MATCH("*"&amp;"(1)"&amp;"*",ORARIO_GENERALE!E39:I39,0)),"")</f>
        <v/>
      </c>
      <c r="D39" s="123" t="str">
        <f t="array" ref="D39">IFERROR(INDEX(ORARIO_GENERALE!E39:I39,MATCH("*"&amp;"(2)"&amp;"*",ORARIO_GENERALE!E39:I39,0)),"")</f>
        <v/>
      </c>
      <c r="E39" s="123" t="str">
        <f t="array" ref="E39">IFERROR(INDEX(ORARIO_GENERALE!E39:I39,MATCH("*"&amp;"(3)"&amp;"*",ORARIO_GENERALE!E39:I39,0)),"")</f>
        <v/>
      </c>
      <c r="F39" s="123" t="str">
        <f t="array" ref="F39">IFERROR(INDEX(ORARIO_GENERALE!E39:I39,MATCH("*"&amp;"(4)"&amp;"*",ORARIO_GENERALE!E39:I39,0)),"")</f>
        <v/>
      </c>
      <c r="G39" s="123" t="str">
        <f t="array" ref="G39">IFERROR(INDEX(ORARIO_GENERALE!E39:I39,MATCH("*"&amp;"(5)"&amp;"*",ORARIO_GENERALE!E39:I39,0)),"")</f>
        <v/>
      </c>
      <c r="H39" s="123" t="str">
        <f t="array" ref="H39">IFERROR(INDEX(ORARIO_GENERALE!E39:I39,MATCH("*"&amp;"(6)"&amp;"*",ORARIO_GENERALE!E39:I39,0)),"")</f>
        <v/>
      </c>
      <c r="I39" s="123" t="e">
        <f t="shared" si="0"/>
        <v>#REF!</v>
      </c>
      <c r="J39" s="123" t="str">
        <f t="array" ref="J39">IFERROR(INDEX(ORARIO_GENERALE!K39:P39,MATCH("*"&amp;"(1)"&amp;"*",ORARIO_GENERALE!K39:P39,0)),"")</f>
        <v/>
      </c>
      <c r="K39" s="123" t="str">
        <f t="array" ref="K39">IFERROR(INDEX(ORARIO_GENERALE!$K39:$P39,MATCH("*"&amp;"(2)"&amp;"*",ORARIO_GENERALE!$K39:$P39,0)),"")</f>
        <v/>
      </c>
      <c r="L39" s="123" t="str">
        <f t="array" ref="L39">IFERROR(INDEX(ORARIO_GENERALE!$K39:$P39,MATCH("*"&amp;"(3)"&amp;"*",ORARIO_GENERALE!$K39:$P39,0)),"")</f>
        <v/>
      </c>
      <c r="M39" s="123" t="str">
        <f t="array" ref="M39">IFERROR(INDEX(ORARIO_GENERALE!$K39:$P39,MATCH("*"&amp;"(4)"&amp;"*",ORARIO_GENERALE!$K39:$P39,0)),"")</f>
        <v/>
      </c>
      <c r="N39" s="123" t="str">
        <f t="array" ref="N39">IFERROR(INDEX(ORARIO_GENERALE!$K39:$P39,MATCH("*"&amp;"(5)"&amp;"*",ORARIO_GENERALE!$K39:$P39,0)),"")</f>
        <v/>
      </c>
      <c r="O39" s="124" t="str">
        <f t="array" ref="O39">IFERROR(INDEX(ORARIO_GENERALE!$K39:$P39,MATCH("*"&amp;"(6)"&amp;"*",ORARIO_GENERALE!$K39:$P39,0)),"")</f>
        <v/>
      </c>
    </row>
    <row r="40" spans="1:15" ht="15.75" customHeight="1" x14ac:dyDescent="0.25">
      <c r="A40" s="187"/>
      <c r="B40" s="170" t="str">
        <f>ORARIO_GENERALE!C40</f>
        <v>18:00-19:00</v>
      </c>
      <c r="C40" s="123" t="str">
        <f t="array" ref="C40">IFERROR(INDEX(ORARIO_GENERALE!D40:I40,MATCH("*"&amp;"(1)"&amp;"*",ORARIO_GENERALE!D40:I40,0)),"")</f>
        <v/>
      </c>
      <c r="D40" s="123" t="str">
        <f t="array" ref="D40">IFERROR(INDEX(ORARIO_GENERALE!D40:I40,MATCH("*"&amp;"(2)"&amp;"*",ORARIO_GENERALE!D40:I40,0)),"")</f>
        <v/>
      </c>
      <c r="E40" s="123" t="str">
        <f t="array" ref="E40">IFERROR(INDEX(ORARIO_GENERALE!D40:I40,MATCH("*"&amp;"(3)"&amp;"*",ORARIO_GENERALE!D40:I40,0)),"")</f>
        <v/>
      </c>
      <c r="F40" s="123" t="str">
        <f t="array" ref="F40">IFERROR(INDEX(ORARIO_GENERALE!D40:I40,MATCH("*"&amp;"(4)"&amp;"*",ORARIO_GENERALE!D40:I40,0)),"")</f>
        <v/>
      </c>
      <c r="G40" s="123" t="str">
        <f t="array" ref="G40">IFERROR(INDEX(ORARIO_GENERALE!D40:I40,MATCH("*"&amp;"(5)"&amp;"*",ORARIO_GENERALE!D40:I40,0)),"")</f>
        <v/>
      </c>
      <c r="H40" s="123" t="str">
        <f t="array" ref="H40">IFERROR(INDEX(ORARIO_GENERALE!D40:I40,MATCH("*"&amp;"(6)"&amp;"*",ORARIO_GENERALE!D40:I40,0)),"")</f>
        <v/>
      </c>
      <c r="I40" s="123" t="e">
        <f t="shared" si="0"/>
        <v>#REF!</v>
      </c>
      <c r="J40" s="123" t="str">
        <f t="array" ref="J40">IFERROR(INDEX(ORARIO_GENERALE!K40:P40,MATCH("*"&amp;"(1)"&amp;"*",ORARIO_GENERALE!K40:P40,0)),"")</f>
        <v/>
      </c>
      <c r="K40" s="123" t="str">
        <f t="array" ref="K40">IFERROR(INDEX(ORARIO_GENERALE!$K40:$P40,MATCH("*"&amp;"(2)"&amp;"*",ORARIO_GENERALE!$K40:$P40,0)),"")</f>
        <v/>
      </c>
      <c r="L40" s="123" t="str">
        <f t="array" ref="L40">IFERROR(INDEX(ORARIO_GENERALE!$K40:$P40,MATCH("*"&amp;"(3)"&amp;"*",ORARIO_GENERALE!$K40:$P40,0)),"")</f>
        <v/>
      </c>
      <c r="M40" s="123" t="str">
        <f t="array" ref="M40">IFERROR(INDEX(ORARIO_GENERALE!$K40:$P40,MATCH("*"&amp;"(4)"&amp;"*",ORARIO_GENERALE!$K40:$P40,0)),"")</f>
        <v/>
      </c>
      <c r="N40" s="123" t="str">
        <f t="array" ref="N40">IFERROR(INDEX(ORARIO_GENERALE!$K40:$P40,MATCH("*"&amp;"(5)"&amp;"*",ORARIO_GENERALE!$K40:$P40,0)),"")</f>
        <v/>
      </c>
      <c r="O40" s="124" t="str">
        <f t="array" ref="O40">IFERROR(INDEX(ORARIO_GENERALE!$K40:$P40,MATCH("*"&amp;"(6)"&amp;"*",ORARIO_GENERALE!$K40:$P40,0)),"")</f>
        <v/>
      </c>
    </row>
    <row r="41" spans="1:15" ht="15.75" customHeight="1" x14ac:dyDescent="0.25">
      <c r="A41" s="187"/>
      <c r="B41" s="170" t="str">
        <f>ORARIO_GENERALE!C41</f>
        <v>19:00-20:00</v>
      </c>
      <c r="C41" s="123" t="str">
        <f t="array" ref="C41">IFERROR(INDEX(ORARIO_GENERALE!D41:I41,MATCH("*"&amp;"(1)"&amp;"*",ORARIO_GENERALE!D41:I41,0)),"")</f>
        <v/>
      </c>
      <c r="D41" s="123" t="str">
        <f t="array" ref="D41">IFERROR(INDEX(ORARIO_GENERALE!D41:I41,MATCH("*"&amp;"(2)"&amp;"*",ORARIO_GENERALE!D41:I41,0)),"")</f>
        <v/>
      </c>
      <c r="E41" s="123" t="str">
        <f t="array" ref="E41">IFERROR(INDEX(ORARIO_GENERALE!D41:I41,MATCH("*"&amp;"(3)"&amp;"*",ORARIO_GENERALE!D41:I41,0)),"")</f>
        <v/>
      </c>
      <c r="F41" s="123" t="str">
        <f t="array" ref="F41">IFERROR(INDEX(ORARIO_GENERALE!D41:I41,MATCH("*"&amp;"(4)"&amp;"*",ORARIO_GENERALE!D41:I41,0)),"")</f>
        <v/>
      </c>
      <c r="G41" s="123" t="str">
        <f t="array" ref="G41">IFERROR(INDEX(ORARIO_GENERALE!D41:I41,MATCH("*"&amp;"(5)"&amp;"*",ORARIO_GENERALE!D41:I41,0)),"")</f>
        <v/>
      </c>
      <c r="H41" s="123" t="str">
        <f t="array" ref="H41">IFERROR(INDEX(ORARIO_GENERALE!D41:I41,MATCH("*"&amp;"(6)"&amp;"*",ORARIO_GENERALE!D41:I41,0)),"")</f>
        <v/>
      </c>
      <c r="I41" s="123" t="e">
        <f t="shared" si="0"/>
        <v>#REF!</v>
      </c>
      <c r="J41" s="123" t="str">
        <f t="array" ref="J41">IFERROR(INDEX(ORARIO_GENERALE!K41:P41,MATCH("*"&amp;"(1)"&amp;"*",ORARIO_GENERALE!K41:P41,0)),"")</f>
        <v/>
      </c>
      <c r="K41" s="123" t="str">
        <f t="array" ref="K41">IFERROR(INDEX(ORARIO_GENERALE!$K41:$P41,MATCH("*"&amp;"(2)"&amp;"*",ORARIO_GENERALE!$K41:$P41,0)),"")</f>
        <v/>
      </c>
      <c r="L41" s="123" t="str">
        <f t="array" ref="L41">IFERROR(INDEX(ORARIO_GENERALE!$K41:$P41,MATCH("*"&amp;"(3)"&amp;"*",ORARIO_GENERALE!$K41:$P41,0)),"")</f>
        <v/>
      </c>
      <c r="M41" s="123" t="str">
        <f t="array" ref="M41">IFERROR(INDEX(ORARIO_GENERALE!$K41:$P41,MATCH("*"&amp;"(4)"&amp;"*",ORARIO_GENERALE!$K41:$P41,0)),"")</f>
        <v/>
      </c>
      <c r="N41" s="123" t="str">
        <f t="array" ref="N41">IFERROR(INDEX(ORARIO_GENERALE!$K41:$P41,MATCH("*"&amp;"(5)"&amp;"*",ORARIO_GENERALE!$K41:$P41,0)),"")</f>
        <v/>
      </c>
      <c r="O41" s="124" t="str">
        <f t="array" ref="O41">IFERROR(INDEX(ORARIO_GENERALE!$K41:$P41,MATCH("*"&amp;"(6)"&amp;"*",ORARIO_GENERALE!$K41:$P41,0)),"")</f>
        <v/>
      </c>
    </row>
    <row r="42" spans="1:15" ht="15.75" customHeight="1" x14ac:dyDescent="0.25">
      <c r="A42" s="188"/>
      <c r="B42" s="176" t="str">
        <f>ORARIO_GENERALE!C42</f>
        <v>20:00-21:00</v>
      </c>
      <c r="C42" s="172" t="str">
        <f t="array" ref="C42">IFERROR(INDEX(ORARIO_GENERALE!D42:I42,MATCH("*"&amp;"(1)"&amp;"*",ORARIO_GENERALE!D42:I42,0)),"")</f>
        <v/>
      </c>
      <c r="D42" s="172" t="str">
        <f t="array" ref="D42">IFERROR(INDEX(ORARIO_GENERALE!D42:I42,MATCH("*"&amp;"(2)"&amp;"*",ORARIO_GENERALE!D42:I42,0)),"")</f>
        <v/>
      </c>
      <c r="E42" s="172" t="str">
        <f t="array" ref="E42">IFERROR(INDEX(ORARIO_GENERALE!D42:I42,MATCH("*"&amp;"(3)"&amp;"*",ORARIO_GENERALE!D42:I42,0)),"")</f>
        <v/>
      </c>
      <c r="F42" s="172" t="str">
        <f t="array" ref="F42">IFERROR(INDEX(ORARIO_GENERALE!D42:I42,MATCH("*"&amp;"(4)"&amp;"*",ORARIO_GENERALE!D42:I42,0)),"")</f>
        <v/>
      </c>
      <c r="G42" s="172" t="str">
        <f t="array" ref="G42">IFERROR(INDEX(ORARIO_GENERALE!D42:I42,MATCH("*"&amp;"(5)"&amp;"*",ORARIO_GENERALE!D42:I42,0)),"")</f>
        <v/>
      </c>
      <c r="H42" s="172" t="str">
        <f t="array" ref="H42">IFERROR(INDEX(ORARIO_GENERALE!D42:I42,MATCH("*"&amp;"(6)"&amp;"*",ORARIO_GENERALE!D42:I42,0)),"")</f>
        <v/>
      </c>
      <c r="I42" s="172" t="e">
        <f t="shared" si="0"/>
        <v>#REF!</v>
      </c>
      <c r="J42" s="172" t="str">
        <f t="array" ref="J42">IFERROR(INDEX(ORARIO_GENERALE!K42:P42,MATCH("*"&amp;"(1)"&amp;"*",ORARIO_GENERALE!K42:P42,0)),"")</f>
        <v/>
      </c>
      <c r="K42" s="172" t="str">
        <f t="array" ref="K42">IFERROR(INDEX(ORARIO_GENERALE!$K42:$P42,MATCH("*"&amp;"(2)"&amp;"*",ORARIO_GENERALE!$K42:$P42,0)),"")</f>
        <v/>
      </c>
      <c r="L42" s="172" t="str">
        <f t="array" ref="L42">IFERROR(INDEX(ORARIO_GENERALE!$K42:$P42,MATCH("*"&amp;"(3)"&amp;"*",ORARIO_GENERALE!$K42:$P42,0)),"")</f>
        <v/>
      </c>
      <c r="M42" s="172" t="str">
        <f t="array" ref="M42">IFERROR(INDEX(ORARIO_GENERALE!$K42:$P42,MATCH("*"&amp;"(4)"&amp;"*",ORARIO_GENERALE!$K42:$P42,0)),"")</f>
        <v/>
      </c>
      <c r="N42" s="172" t="str">
        <f t="array" ref="N42">IFERROR(INDEX(ORARIO_GENERALE!$K42:$P42,MATCH("*"&amp;"(5)"&amp;"*",ORARIO_GENERALE!$K42:$P42,0)),"")</f>
        <v/>
      </c>
      <c r="O42" s="173" t="str">
        <f t="array" ref="O42">IFERROR(INDEX(ORARIO_GENERALE!$K42:$P42,MATCH("*"&amp;"(6)"&amp;"*",ORARIO_GENERALE!$K42:$P42,0)),"")</f>
        <v/>
      </c>
    </row>
    <row r="43" spans="1:15" ht="15.75" customHeight="1" x14ac:dyDescent="0.25">
      <c r="A43" s="206" t="s">
        <v>29</v>
      </c>
      <c r="B43" s="169" t="str">
        <f>ORARIO_GENERALE!C43</f>
        <v>08:00-09:00</v>
      </c>
      <c r="C43" s="120" t="str">
        <f t="array" ref="C43">IFERROR(INDEX(ORARIO_GENERALE!D43:I43,MATCH("*"&amp;"(1)"&amp;"*",ORARIO_GENERALE!D43:I43,0)),"")</f>
        <v/>
      </c>
      <c r="D43" s="120" t="str">
        <f t="array" ref="D43">IFERROR(INDEX(ORARIO_GENERALE!D43:I43,MATCH("*"&amp;"(2)"&amp;"*",ORARIO_GENERALE!D43:I43,0)),"")</f>
        <v/>
      </c>
      <c r="E43" s="120" t="str">
        <f t="array" ref="E43">IFERROR(INDEX(ORARIO_GENERALE!D43:I43,MATCH("*"&amp;"(3)"&amp;"*",ORARIO_GENERALE!D43:I43,0)),"")</f>
        <v/>
      </c>
      <c r="F43" s="120" t="str">
        <f t="array" ref="F43">IFERROR(INDEX(ORARIO_GENERALE!D43:I43,MATCH("*"&amp;"(4)"&amp;"*",ORARIO_GENERALE!D43:I43,0)),"")</f>
        <v/>
      </c>
      <c r="G43" s="120" t="str">
        <f t="array" ref="G43">IFERROR(INDEX(ORARIO_GENERALE!D43:I43,MATCH("*"&amp;"(5)"&amp;"*",ORARIO_GENERALE!D43:I43,0)),"")</f>
        <v/>
      </c>
      <c r="H43" s="120" t="str">
        <f t="array" ref="H43">IFERROR(INDEX(ORARIO_GENERALE!D43:I43,MATCH("*"&amp;"(6)"&amp;"*",ORARIO_GENERALE!D43:I43,0)),"")</f>
        <v/>
      </c>
      <c r="I43" s="120" t="e">
        <f t="shared" si="0"/>
        <v>#REF!</v>
      </c>
      <c r="J43" s="120" t="str">
        <f t="array" ref="J43">IFERROR(INDEX(ORARIO_GENERALE!K43:P43,MATCH("*"&amp;"(1)"&amp;"*",ORARIO_GENERALE!K43:P43,0)),"")</f>
        <v/>
      </c>
      <c r="K43" s="120" t="str">
        <f t="array" ref="K43">IFERROR(INDEX(ORARIO_GENERALE!$K43:$P43,MATCH("*"&amp;"(2)"&amp;"*",ORARIO_GENERALE!$K43:$P43,0)),"")</f>
        <v/>
      </c>
      <c r="L43" s="120" t="str">
        <f t="array" ref="L43">IFERROR(INDEX(ORARIO_GENERALE!$K43:$P43,MATCH("*"&amp;"(3)"&amp;"*",ORARIO_GENERALE!$K43:$P43,0)),"")</f>
        <v/>
      </c>
      <c r="M43" s="120" t="str">
        <f t="array" ref="M43">IFERROR(INDEX(ORARIO_GENERALE!$K43:$P43,MATCH("*"&amp;"(4)"&amp;"*",ORARIO_GENERALE!$K43:$P43,0)),"")</f>
        <v/>
      </c>
      <c r="N43" s="120" t="str">
        <f t="array" ref="N43">IFERROR(INDEX(ORARIO_GENERALE!$K43:$P43,MATCH("*"&amp;"(5)"&amp;"*",ORARIO_GENERALE!$K43:$P43,0)),"")</f>
        <v/>
      </c>
      <c r="O43" s="121" t="str">
        <f t="array" ref="O43">IFERROR(INDEX(ORARIO_GENERALE!$K43:$P43,MATCH("*"&amp;"(6)"&amp;"*",ORARIO_GENERALE!$K43:$P43,0)),"")</f>
        <v/>
      </c>
    </row>
    <row r="44" spans="1:15" ht="15.75" customHeight="1" x14ac:dyDescent="0.25">
      <c r="A44" s="207"/>
      <c r="B44" s="170" t="str">
        <f>ORARIO_GENERALE!C44</f>
        <v>09:00-10:00</v>
      </c>
      <c r="C44" s="123" t="str">
        <f t="array" ref="C44">IFERROR(INDEX(ORARIO_GENERALE!D44:I44,MATCH("*"&amp;"(1)"&amp;"*",ORARIO_GENERALE!D44:I44,0)),"")</f>
        <v/>
      </c>
      <c r="D44" s="123" t="str">
        <f t="array" ref="D44">IFERROR(INDEX(ORARIO_GENERALE!D44:I44,MATCH("*"&amp;"(2)"&amp;"*",ORARIO_GENERALE!D44:I44,0)),"")</f>
        <v/>
      </c>
      <c r="E44" s="123" t="str">
        <f t="array" ref="E44">IFERROR(INDEX(ORARIO_GENERALE!D44:I44,MATCH("*"&amp;"(3)"&amp;"*",ORARIO_GENERALE!D44:I44,0)),"")</f>
        <v/>
      </c>
      <c r="F44" s="123" t="str">
        <f t="array" ref="F44">IFERROR(INDEX(ORARIO_GENERALE!D44:I44,MATCH("*"&amp;"(4)"&amp;"*",ORARIO_GENERALE!D44:I44,0)),"")</f>
        <v/>
      </c>
      <c r="G44" s="123" t="str">
        <f t="array" ref="G44">IFERROR(INDEX(ORARIO_GENERALE!D44:I44,MATCH("*"&amp;"(5)"&amp;"*",ORARIO_GENERALE!D44:I44,0)),"")</f>
        <v/>
      </c>
      <c r="H44" s="123" t="str">
        <f t="array" ref="H44">IFERROR(INDEX(ORARIO_GENERALE!D44:I44,MATCH("*"&amp;"(6)"&amp;"*",ORARIO_GENERALE!D44:I44,0)),"")</f>
        <v/>
      </c>
      <c r="I44" s="123" t="e">
        <f t="shared" si="0"/>
        <v>#REF!</v>
      </c>
      <c r="J44" s="123" t="str">
        <f t="shared" ref="J44:J48" si="1">IFERROR(INDEX(#REF!,MATCH("*"&amp;"(1)"&amp;"*",#REF!,0)),"")</f>
        <v/>
      </c>
      <c r="K44" s="123" t="str">
        <f t="shared" ref="K44:K48" si="2">IFERROR(INDEX(#REF!,MATCH("*"&amp;"(2)"&amp;"*",#REF!,0)),"")</f>
        <v/>
      </c>
      <c r="L44" s="123" t="str">
        <f t="shared" ref="L44:L48" si="3">IFERROR(INDEX(#REF!,MATCH("*"&amp;"(3)"&amp;"*",#REF!,0)),"")</f>
        <v/>
      </c>
      <c r="M44" s="123" t="str">
        <f t="shared" ref="M44:M48" si="4">IFERROR(INDEX(#REF!,MATCH("*"&amp;"(4)"&amp;"*",#REF!,0)),"")</f>
        <v/>
      </c>
      <c r="N44" s="123" t="str">
        <f t="shared" ref="N44:N48" si="5">IFERROR(INDEX(#REF!,MATCH("*"&amp;"(5)"&amp;"*",#REF!,0)),"")</f>
        <v/>
      </c>
      <c r="O44" s="124" t="str">
        <f t="shared" ref="O44:O48" si="6">IFERROR(INDEX(#REF!,MATCH("*"&amp;"(6)"&amp;"*",#REF!,0)),"")</f>
        <v/>
      </c>
    </row>
    <row r="45" spans="1:15" ht="15.75" customHeight="1" x14ac:dyDescent="0.25">
      <c r="A45" s="207"/>
      <c r="B45" s="170" t="str">
        <f>ORARIO_GENERALE!C45</f>
        <v>10:00-11:00</v>
      </c>
      <c r="C45" s="123" t="str">
        <f t="array" ref="C45">IFERROR(INDEX(ORARIO_GENERALE!D45:I45,MATCH("*"&amp;"(1)"&amp;"*",ORARIO_GENERALE!D45:I45,0)),"")</f>
        <v/>
      </c>
      <c r="D45" s="123" t="str">
        <f t="array" ref="D45">IFERROR(INDEX(ORARIO_GENERALE!D45:I45,MATCH("*"&amp;"(2)"&amp;"*",ORARIO_GENERALE!D45:I45,0)),"")</f>
        <v/>
      </c>
      <c r="E45" s="123" t="str">
        <f t="array" ref="E45">IFERROR(INDEX(ORARIO_GENERALE!D45:I45,MATCH("*"&amp;"(3)"&amp;"*",ORARIO_GENERALE!D45:I45,0)),"")</f>
        <v/>
      </c>
      <c r="F45" s="123" t="str">
        <f t="array" ref="F45">IFERROR(INDEX(ORARIO_GENERALE!D45:I45,MATCH("*"&amp;"(4)"&amp;"*",ORARIO_GENERALE!D45:I45,0)),"")</f>
        <v/>
      </c>
      <c r="G45" s="123" t="str">
        <f t="array" ref="G45">IFERROR(INDEX(ORARIO_GENERALE!D45:I45,MATCH("*"&amp;"(5)"&amp;"*",ORARIO_GENERALE!D45:I45,0)),"")</f>
        <v/>
      </c>
      <c r="H45" s="123" t="str">
        <f t="array" ref="H45">IFERROR(INDEX(ORARIO_GENERALE!D45:I45,MATCH("*"&amp;"(6)"&amp;"*",ORARIO_GENERALE!D45:I45,0)),"")</f>
        <v/>
      </c>
      <c r="I45" s="123" t="e">
        <f t="shared" si="0"/>
        <v>#REF!</v>
      </c>
      <c r="J45" s="123" t="str">
        <f t="shared" si="1"/>
        <v/>
      </c>
      <c r="K45" s="123" t="str">
        <f t="shared" si="2"/>
        <v/>
      </c>
      <c r="L45" s="123" t="str">
        <f t="shared" si="3"/>
        <v/>
      </c>
      <c r="M45" s="123" t="str">
        <f t="shared" si="4"/>
        <v/>
      </c>
      <c r="N45" s="123" t="str">
        <f t="shared" si="5"/>
        <v/>
      </c>
      <c r="O45" s="124" t="str">
        <f t="shared" si="6"/>
        <v/>
      </c>
    </row>
    <row r="46" spans="1:15" ht="15.75" customHeight="1" x14ac:dyDescent="0.25">
      <c r="A46" s="207"/>
      <c r="B46" s="170" t="str">
        <f>ORARIO_GENERALE!C46</f>
        <v>11:00-12:00</v>
      </c>
      <c r="C46" s="123" t="str">
        <f t="array" ref="C46">IFERROR(INDEX(ORARIO_GENERALE!D46:I46,MATCH("*"&amp;"(1)"&amp;"*",ORARIO_GENERALE!D46:I46,0)),"")</f>
        <v/>
      </c>
      <c r="D46" s="123" t="str">
        <f t="array" ref="D46">IFERROR(INDEX(ORARIO_GENERALE!D46:I46,MATCH("*"&amp;"(2)"&amp;"*",ORARIO_GENERALE!D46:I46,0)),"")</f>
        <v/>
      </c>
      <c r="E46" s="123" t="str">
        <f t="array" ref="E46">IFERROR(INDEX(ORARIO_GENERALE!D46:I46,MATCH("*"&amp;"(3)"&amp;"*",ORARIO_GENERALE!D46:I46,0)),"")</f>
        <v/>
      </c>
      <c r="F46" s="123" t="str">
        <f t="array" ref="F46">IFERROR(INDEX(ORARIO_GENERALE!D46:I46,MATCH("*"&amp;"(4)"&amp;"*",ORARIO_GENERALE!D46:I46,0)),"")</f>
        <v/>
      </c>
      <c r="G46" s="123" t="str">
        <f t="array" ref="G46">IFERROR(INDEX(ORARIO_GENERALE!D46:I46,MATCH("*"&amp;"(5)"&amp;"*",ORARIO_GENERALE!D46:I46,0)),"")</f>
        <v/>
      </c>
      <c r="H46" s="123" t="str">
        <f t="array" ref="H46">IFERROR(INDEX(ORARIO_GENERALE!D46:I46,MATCH("*"&amp;"(6)"&amp;"*",ORARIO_GENERALE!D46:I46,0)),"")</f>
        <v/>
      </c>
      <c r="I46" s="123" t="e">
        <f t="shared" si="0"/>
        <v>#REF!</v>
      </c>
      <c r="J46" s="123" t="str">
        <f t="shared" si="1"/>
        <v/>
      </c>
      <c r="K46" s="123" t="str">
        <f t="shared" si="2"/>
        <v/>
      </c>
      <c r="L46" s="123" t="str">
        <f t="shared" si="3"/>
        <v/>
      </c>
      <c r="M46" s="123" t="str">
        <f t="shared" si="4"/>
        <v/>
      </c>
      <c r="N46" s="123" t="str">
        <f t="shared" si="5"/>
        <v/>
      </c>
      <c r="O46" s="124" t="str">
        <f t="shared" si="6"/>
        <v/>
      </c>
    </row>
    <row r="47" spans="1:15" ht="15.75" customHeight="1" x14ac:dyDescent="0.25">
      <c r="A47" s="207"/>
      <c r="B47" s="170" t="str">
        <f>ORARIO_GENERALE!C47</f>
        <v>12:00-13:00</v>
      </c>
      <c r="C47" s="123" t="str">
        <f t="array" ref="C47">IFERROR(INDEX(ORARIO_GENERALE!D47:I47,MATCH("*"&amp;"(1)"&amp;"*",ORARIO_GENERALE!D47:I47,0)),"")</f>
        <v/>
      </c>
      <c r="D47" s="123" t="str">
        <f t="array" ref="D47">IFERROR(INDEX(ORARIO_GENERALE!D47:I47,MATCH("*"&amp;"(2)"&amp;"*",ORARIO_GENERALE!D47:I47,0)),"")</f>
        <v/>
      </c>
      <c r="E47" s="123" t="str">
        <f t="array" ref="E47">IFERROR(INDEX(ORARIO_GENERALE!D47:I47,MATCH("*"&amp;"(3)"&amp;"*",ORARIO_GENERALE!D47:I47,0)),"")</f>
        <v/>
      </c>
      <c r="F47" s="123" t="str">
        <f t="array" ref="F47">IFERROR(INDEX(ORARIO_GENERALE!D47:I47,MATCH("*"&amp;"(4)"&amp;"*",ORARIO_GENERALE!D47:I47,0)),"")</f>
        <v/>
      </c>
      <c r="G47" s="123" t="str">
        <f t="array" ref="G47">IFERROR(INDEX(ORARIO_GENERALE!D47:I47,MATCH("*"&amp;"(5)"&amp;"*",ORARIO_GENERALE!D47:I47,0)),"")</f>
        <v/>
      </c>
      <c r="H47" s="123" t="str">
        <f t="array" ref="H47">IFERROR(INDEX(ORARIO_GENERALE!D47:I47,MATCH("*"&amp;"(6)"&amp;"*",ORARIO_GENERALE!D47:I47,0)),"")</f>
        <v/>
      </c>
      <c r="I47" s="123" t="e">
        <f t="shared" si="0"/>
        <v>#REF!</v>
      </c>
      <c r="J47" s="123" t="str">
        <f t="shared" si="1"/>
        <v/>
      </c>
      <c r="K47" s="123" t="str">
        <f t="shared" si="2"/>
        <v/>
      </c>
      <c r="L47" s="123" t="str">
        <f t="shared" si="3"/>
        <v/>
      </c>
      <c r="M47" s="123" t="str">
        <f t="shared" si="4"/>
        <v/>
      </c>
      <c r="N47" s="123" t="str">
        <f t="shared" si="5"/>
        <v/>
      </c>
      <c r="O47" s="124" t="str">
        <f t="shared" si="6"/>
        <v/>
      </c>
    </row>
    <row r="48" spans="1:15" ht="15.75" customHeight="1" x14ac:dyDescent="0.25">
      <c r="A48" s="207"/>
      <c r="B48" s="170" t="str">
        <f>ORARIO_GENERALE!C48</f>
        <v>13:00-14:00</v>
      </c>
      <c r="C48" s="123" t="str">
        <f t="array" ref="C48">IFERROR(INDEX(ORARIO_GENERALE!D48:I48,MATCH("*"&amp;"(1)"&amp;"*",ORARIO_GENERALE!D48:I48,0)),"")</f>
        <v/>
      </c>
      <c r="D48" s="123" t="str">
        <f t="array" ref="D48">IFERROR(INDEX(ORARIO_GENERALE!D48:I48,MATCH("*"&amp;"(2)"&amp;"*",ORARIO_GENERALE!D48:I48,0)),"")</f>
        <v/>
      </c>
      <c r="E48" s="123" t="str">
        <f t="array" ref="E48">IFERROR(INDEX(ORARIO_GENERALE!D48:I48,MATCH("*"&amp;"(3)"&amp;"*",ORARIO_GENERALE!D48:I48,0)),"")</f>
        <v/>
      </c>
      <c r="F48" s="123" t="str">
        <f t="array" ref="F48">IFERROR(INDEX(ORARIO_GENERALE!D48:I48,MATCH("*"&amp;"(4)"&amp;"*",ORARIO_GENERALE!D48:I48,0)),"")</f>
        <v/>
      </c>
      <c r="G48" s="123" t="str">
        <f t="array" ref="G48">IFERROR(INDEX(ORARIO_GENERALE!D48:I48,MATCH("*"&amp;"(5)"&amp;"*",ORARIO_GENERALE!D48:I48,0)),"")</f>
        <v/>
      </c>
      <c r="H48" s="123" t="str">
        <f t="array" ref="H48">IFERROR(INDEX(ORARIO_GENERALE!D48:I48,MATCH("*"&amp;"(6)"&amp;"*",ORARIO_GENERALE!D48:I48,0)),"")</f>
        <v/>
      </c>
      <c r="I48" s="123" t="e">
        <f t="shared" si="0"/>
        <v>#REF!</v>
      </c>
      <c r="J48" s="123" t="str">
        <f t="shared" si="1"/>
        <v/>
      </c>
      <c r="K48" s="123" t="str">
        <f t="shared" si="2"/>
        <v/>
      </c>
      <c r="L48" s="123" t="str">
        <f t="shared" si="3"/>
        <v/>
      </c>
      <c r="M48" s="123" t="str">
        <f t="shared" si="4"/>
        <v/>
      </c>
      <c r="N48" s="123" t="str">
        <f t="shared" si="5"/>
        <v/>
      </c>
      <c r="O48" s="124" t="str">
        <f t="shared" si="6"/>
        <v/>
      </c>
    </row>
    <row r="49" spans="1:15" ht="15.75" customHeight="1" x14ac:dyDescent="0.25">
      <c r="A49" s="207"/>
      <c r="B49" s="170" t="str">
        <f>ORARIO_GENERALE!C49</f>
        <v>14:00-15:00</v>
      </c>
      <c r="C49" s="123" t="str">
        <f t="array" ref="C49">IFERROR(INDEX(ORARIO_GENERALE!D49:I49,MATCH("*"&amp;"(1)"&amp;"*",ORARIO_GENERALE!D49:I49,0)),"")</f>
        <v/>
      </c>
      <c r="D49" s="123" t="str">
        <f t="array" ref="D49">IFERROR(INDEX(ORARIO_GENERALE!D49:I49,MATCH("*"&amp;"(2)"&amp;"*",ORARIO_GENERALE!D49:I49,0)),"")</f>
        <v/>
      </c>
      <c r="E49" s="123" t="str">
        <f t="array" ref="E49">IFERROR(INDEX(ORARIO_GENERALE!D49:I49,MATCH("*"&amp;"(3)"&amp;"*",ORARIO_GENERALE!D49:I49,0)),"")</f>
        <v/>
      </c>
      <c r="F49" s="123" t="str">
        <f t="array" ref="F49">IFERROR(INDEX(ORARIO_GENERALE!D49:I49,MATCH("*"&amp;"(4)"&amp;"*",ORARIO_GENERALE!D49:I49,0)),"")</f>
        <v/>
      </c>
      <c r="G49" s="123" t="str">
        <f t="array" ref="G49">IFERROR(INDEX(ORARIO_GENERALE!D49:I49,MATCH("*"&amp;"(5)"&amp;"*",ORARIO_GENERALE!D49:I49,0)),"")</f>
        <v/>
      </c>
      <c r="H49" s="123" t="str">
        <f t="array" ref="H49">IFERROR(INDEX(ORARIO_GENERALE!D49:I49,MATCH("*"&amp;"(6)"&amp;"*",ORARIO_GENERALE!D49:I49,0)),"")</f>
        <v/>
      </c>
      <c r="I49" s="123" t="e">
        <f t="shared" si="0"/>
        <v>#REF!</v>
      </c>
      <c r="J49" s="123" t="str">
        <f t="array" ref="J49">IFERROR(INDEX(ORARIO_GENERALE!K44:P44,MATCH("*"&amp;"(1)"&amp;"*",ORARIO_GENERALE!K44:P44,0)),"")</f>
        <v/>
      </c>
      <c r="K49" s="123" t="str">
        <f t="array" ref="K49">IFERROR(INDEX(ORARIO_GENERALE!$K44:$P44,MATCH("*"&amp;"(2)"&amp;"*",ORARIO_GENERALE!$K44:$P44,0)),"")</f>
        <v/>
      </c>
      <c r="L49" s="123" t="str">
        <f t="array" ref="L49">IFERROR(INDEX(ORARIO_GENERALE!$K44:$P44,MATCH("*"&amp;"(3)"&amp;"*",ORARIO_GENERALE!$K44:$P44,0)),"")</f>
        <v/>
      </c>
      <c r="M49" s="123" t="str">
        <f t="array" ref="M49">IFERROR(INDEX(ORARIO_GENERALE!$K44:$P44,MATCH("*"&amp;"(4)"&amp;"*",ORARIO_GENERALE!$K44:$P44,0)),"")</f>
        <v/>
      </c>
      <c r="N49" s="123" t="str">
        <f t="array" ref="N49">IFERROR(INDEX(ORARIO_GENERALE!$K44:$P44,MATCH("*"&amp;"(5)"&amp;"*",ORARIO_GENERALE!$K44:$P44,0)),"")</f>
        <v/>
      </c>
      <c r="O49" s="124" t="str">
        <f t="array" ref="O49">IFERROR(INDEX(ORARIO_GENERALE!$K44:$P44,MATCH("*"&amp;"(6)"&amp;"*",ORARIO_GENERALE!$K44:$P44,0)),"")</f>
        <v/>
      </c>
    </row>
    <row r="50" spans="1:15" ht="15.75" customHeight="1" x14ac:dyDescent="0.25">
      <c r="A50" s="207"/>
      <c r="B50" s="170" t="str">
        <f>ORARIO_GENERALE!C50</f>
        <v>15:00-16:00</v>
      </c>
      <c r="C50" s="123" t="str">
        <f t="array" ref="C50">IFERROR(INDEX(ORARIO_GENERALE!D50:I50,MATCH("*"&amp;"(1)"&amp;"*",ORARIO_GENERALE!D50:I50,0)),"")</f>
        <v/>
      </c>
      <c r="D50" s="123" t="str">
        <f t="array" ref="D50">IFERROR(INDEX(ORARIO_GENERALE!D50:I50,MATCH("*"&amp;"(2)"&amp;"*",ORARIO_GENERALE!D50:I50,0)),"")</f>
        <v/>
      </c>
      <c r="E50" s="123" t="str">
        <f t="array" ref="E50">IFERROR(INDEX(ORARIO_GENERALE!D50:I50,MATCH("*"&amp;"(3)"&amp;"*",ORARIO_GENERALE!D50:I50,0)),"")</f>
        <v/>
      </c>
      <c r="F50" s="123" t="str">
        <f t="array" ref="F50">IFERROR(INDEX(ORARIO_GENERALE!D50:I50,MATCH("*"&amp;"(4)"&amp;"*",ORARIO_GENERALE!D50:I50,0)),"")</f>
        <v/>
      </c>
      <c r="G50" s="123" t="str">
        <f t="array" ref="G50">IFERROR(INDEX(ORARIO_GENERALE!D50:I50,MATCH("*"&amp;"(5)"&amp;"*",ORARIO_GENERALE!D50:I50,0)),"")</f>
        <v/>
      </c>
      <c r="H50" s="123" t="str">
        <f t="array" ref="H50">IFERROR(INDEX(ORARIO_GENERALE!D50:I50,MATCH("*"&amp;"(6)"&amp;"*",ORARIO_GENERALE!D50:I50,0)),"")</f>
        <v/>
      </c>
      <c r="I50" s="123" t="e">
        <f t="shared" si="0"/>
        <v>#REF!</v>
      </c>
      <c r="J50" s="123" t="str">
        <f t="array" ref="J50">IFERROR(INDEX(ORARIO_GENERALE!K45:P45,MATCH("*"&amp;"(1)"&amp;"*",ORARIO_GENERALE!K45:P45,0)),"")</f>
        <v/>
      </c>
      <c r="K50" s="123" t="str">
        <f t="array" ref="K50">IFERROR(INDEX(ORARIO_GENERALE!$K45:$P45,MATCH("*"&amp;"(2)"&amp;"*",ORARIO_GENERALE!$K45:$P45,0)),"")</f>
        <v/>
      </c>
      <c r="L50" s="123" t="str">
        <f t="array" ref="L50">IFERROR(INDEX(ORARIO_GENERALE!$K45:$P45,MATCH("*"&amp;"(3)"&amp;"*",ORARIO_GENERALE!$K45:$P45,0)),"")</f>
        <v/>
      </c>
      <c r="M50" s="123" t="str">
        <f t="array" ref="M50">IFERROR(INDEX(ORARIO_GENERALE!$K45:$P45,MATCH("*"&amp;"(4)"&amp;"*",ORARIO_GENERALE!$K45:$P45,0)),"")</f>
        <v/>
      </c>
      <c r="N50" s="123" t="str">
        <f t="array" ref="N50">IFERROR(INDEX(ORARIO_GENERALE!$K45:$P45,MATCH("*"&amp;"(5)"&amp;"*",ORARIO_GENERALE!$K45:$P45,0)),"")</f>
        <v/>
      </c>
      <c r="O50" s="124" t="str">
        <f t="array" ref="O50">IFERROR(INDEX(ORARIO_GENERALE!$K45:$P45,MATCH("*"&amp;"(6)"&amp;"*",ORARIO_GENERALE!$K45:$P45,0)),"")</f>
        <v/>
      </c>
    </row>
    <row r="51" spans="1:15" ht="15.75" customHeight="1" x14ac:dyDescent="0.25">
      <c r="A51" s="207"/>
      <c r="B51" s="170" t="str">
        <f>ORARIO_GENERALE!C51</f>
        <v>16:00-17:00</v>
      </c>
      <c r="C51" s="123" t="str">
        <f t="array" ref="C51">IFERROR(INDEX(ORARIO_GENERALE!D51:I51,MATCH("*"&amp;"(1)"&amp;"*",ORARIO_GENERALE!D51:I51,0)),"")</f>
        <v/>
      </c>
      <c r="D51" s="123" t="str">
        <f t="array" ref="D51">IFERROR(INDEX(ORARIO_GENERALE!D51:I51,MATCH("*"&amp;"(2)"&amp;"*",ORARIO_GENERALE!D51:I51,0)),"")</f>
        <v/>
      </c>
      <c r="E51" s="123" t="str">
        <f t="array" ref="E51">IFERROR(INDEX(ORARIO_GENERALE!D51:I51,MATCH("*"&amp;"(3)"&amp;"*",ORARIO_GENERALE!D51:I51,0)),"")</f>
        <v/>
      </c>
      <c r="F51" s="123" t="str">
        <f t="array" ref="F51">IFERROR(INDEX(ORARIO_GENERALE!D51:I51,MATCH("*"&amp;"(4)"&amp;"*",ORARIO_GENERALE!D51:I51,0)),"")</f>
        <v/>
      </c>
      <c r="G51" s="123" t="str">
        <f t="array" ref="G51">IFERROR(INDEX(ORARIO_GENERALE!D51:I51,MATCH("*"&amp;"(5)"&amp;"*",ORARIO_GENERALE!D51:I51,0)),"")</f>
        <v/>
      </c>
      <c r="H51" s="123" t="str">
        <f t="array" ref="H51">IFERROR(INDEX(ORARIO_GENERALE!D51:I51,MATCH("*"&amp;"(6)"&amp;"*",ORARIO_GENERALE!D51:I51,0)),"")</f>
        <v/>
      </c>
      <c r="I51" s="123" t="e">
        <f t="shared" si="0"/>
        <v>#REF!</v>
      </c>
      <c r="J51" s="123" t="str">
        <f t="array" ref="J51">IFERROR(INDEX(ORARIO_GENERALE!K46:P46,MATCH("*"&amp;"(1)"&amp;"*",ORARIO_GENERALE!K46:P46,0)),"")</f>
        <v/>
      </c>
      <c r="K51" s="123" t="str">
        <f t="array" ref="K51">IFERROR(INDEX(ORARIO_GENERALE!$K46:$P46,MATCH("*"&amp;"(2)"&amp;"*",ORARIO_GENERALE!$K46:$P46,0)),"")</f>
        <v/>
      </c>
      <c r="L51" s="123" t="str">
        <f t="array" ref="L51">IFERROR(INDEX(ORARIO_GENERALE!$K46:$P46,MATCH("*"&amp;"(3)"&amp;"*",ORARIO_GENERALE!$K46:$P46,0)),"")</f>
        <v/>
      </c>
      <c r="M51" s="123" t="str">
        <f t="array" ref="M51">IFERROR(INDEX(ORARIO_GENERALE!$K46:$P46,MATCH("*"&amp;"(4)"&amp;"*",ORARIO_GENERALE!$K46:$P46,0)),"")</f>
        <v/>
      </c>
      <c r="N51" s="123" t="str">
        <f t="array" ref="N51">IFERROR(INDEX(ORARIO_GENERALE!$K46:$P46,MATCH("*"&amp;"(5)"&amp;"*",ORARIO_GENERALE!$K46:$P46,0)),"")</f>
        <v/>
      </c>
      <c r="O51" s="124" t="str">
        <f t="array" ref="O51">IFERROR(INDEX(ORARIO_GENERALE!$K46:$P46,MATCH("*"&amp;"(6)"&amp;"*",ORARIO_GENERALE!$K46:$P46,0)),"")</f>
        <v/>
      </c>
    </row>
    <row r="52" spans="1:15" ht="15.75" customHeight="1" x14ac:dyDescent="0.25">
      <c r="A52" s="207"/>
      <c r="B52" s="170" t="str">
        <f>ORARIO_GENERALE!C52</f>
        <v>17:00-18-00</v>
      </c>
      <c r="C52" s="123" t="str">
        <f t="array" ref="C52">IFERROR(INDEX(ORARIO_GENERALE!D52:I52,MATCH("*"&amp;"(1)"&amp;"*",ORARIO_GENERALE!D52:I52,0)),"")</f>
        <v/>
      </c>
      <c r="D52" s="123" t="str">
        <f t="array" ref="D52">IFERROR(INDEX(ORARIO_GENERALE!D52:I52,MATCH("*"&amp;"(2)"&amp;"*",ORARIO_GENERALE!D52:I52,0)),"")</f>
        <v/>
      </c>
      <c r="E52" s="123" t="str">
        <f t="array" ref="E52">IFERROR(INDEX(ORARIO_GENERALE!D52:I52,MATCH("*"&amp;"(3)"&amp;"*",ORARIO_GENERALE!D52:I52,0)),"")</f>
        <v/>
      </c>
      <c r="F52" s="123" t="str">
        <f t="array" ref="F52">IFERROR(INDEX(ORARIO_GENERALE!D52:I52,MATCH("*"&amp;"(4)"&amp;"*",ORARIO_GENERALE!D52:I52,0)),"")</f>
        <v/>
      </c>
      <c r="G52" s="123" t="str">
        <f t="array" ref="G52">IFERROR(INDEX(ORARIO_GENERALE!D52:I52,MATCH("*"&amp;"(5)"&amp;"*",ORARIO_GENERALE!D52:I52,0)),"")</f>
        <v/>
      </c>
      <c r="H52" s="123" t="str">
        <f t="array" ref="H52">IFERROR(INDEX(ORARIO_GENERALE!D52:I52,MATCH("*"&amp;"(6)"&amp;"*",ORARIO_GENERALE!D52:I52,0)),"")</f>
        <v/>
      </c>
      <c r="I52" s="123" t="e">
        <f t="shared" si="0"/>
        <v>#REF!</v>
      </c>
      <c r="J52" s="123" t="str">
        <f t="array" ref="J52">IFERROR(INDEX(ORARIO_GENERALE!K47:P47,MATCH("*"&amp;"(1)"&amp;"*",ORARIO_GENERALE!K47:P47,0)),"")</f>
        <v/>
      </c>
      <c r="K52" s="123" t="str">
        <f t="array" ref="K52">IFERROR(INDEX(ORARIO_GENERALE!$K47:$P47,MATCH("*"&amp;"(2)"&amp;"*",ORARIO_GENERALE!$K47:$P47,0)),"")</f>
        <v/>
      </c>
      <c r="L52" s="123" t="str">
        <f t="array" ref="L52">IFERROR(INDEX(ORARIO_GENERALE!$K47:$P47,MATCH("*"&amp;"(3)"&amp;"*",ORARIO_GENERALE!$K47:$P47,0)),"")</f>
        <v/>
      </c>
      <c r="M52" s="123" t="str">
        <f t="array" ref="M52">IFERROR(INDEX(ORARIO_GENERALE!$K47:$P47,MATCH("*"&amp;"(4)"&amp;"*",ORARIO_GENERALE!$K47:$P47,0)),"")</f>
        <v/>
      </c>
      <c r="N52" s="123" t="str">
        <f t="array" ref="N52">IFERROR(INDEX(ORARIO_GENERALE!$K47:$P47,MATCH("*"&amp;"(5)"&amp;"*",ORARIO_GENERALE!$K47:$P47,0)),"")</f>
        <v/>
      </c>
      <c r="O52" s="124" t="str">
        <f t="array" ref="O52">IFERROR(INDEX(ORARIO_GENERALE!$K47:$P47,MATCH("*"&amp;"(6)"&amp;"*",ORARIO_GENERALE!$K47:$P47,0)),"")</f>
        <v/>
      </c>
    </row>
    <row r="53" spans="1:15" ht="15.75" customHeight="1" x14ac:dyDescent="0.25">
      <c r="A53" s="207"/>
      <c r="B53" s="170" t="str">
        <f>ORARIO_GENERALE!C53</f>
        <v>18:00-19:00</v>
      </c>
      <c r="C53" s="123" t="str">
        <f t="array" ref="C53">IFERROR(INDEX(ORARIO_GENERALE!D53:I53,MATCH("*"&amp;"(1)"&amp;"*",ORARIO_GENERALE!D53:I53,0)),"")</f>
        <v/>
      </c>
      <c r="D53" s="123" t="str">
        <f t="array" ref="D53">IFERROR(INDEX(ORARIO_GENERALE!D53:I53,MATCH("*"&amp;"(2)"&amp;"*",ORARIO_GENERALE!D53:I53,0)),"")</f>
        <v/>
      </c>
      <c r="E53" s="123" t="str">
        <f t="array" ref="E53">IFERROR(INDEX(ORARIO_GENERALE!D53:I53,MATCH("*"&amp;"(3)"&amp;"*",ORARIO_GENERALE!D53:I53,0)),"")</f>
        <v/>
      </c>
      <c r="F53" s="123" t="str">
        <f t="array" ref="F53">IFERROR(INDEX(ORARIO_GENERALE!D53:I53,MATCH("*"&amp;"(4)"&amp;"*",ORARIO_GENERALE!D53:I53,0)),"")</f>
        <v/>
      </c>
      <c r="G53" s="123" t="str">
        <f t="array" ref="G53">IFERROR(INDEX(ORARIO_GENERALE!D53:I53,MATCH("*"&amp;"(5)"&amp;"*",ORARIO_GENERALE!D53:I53,0)),"")</f>
        <v/>
      </c>
      <c r="H53" s="123" t="str">
        <f t="array" ref="H53">IFERROR(INDEX(ORARIO_GENERALE!D53:I53,MATCH("*"&amp;"(6)"&amp;"*",ORARIO_GENERALE!D53:I53,0)),"")</f>
        <v/>
      </c>
      <c r="I53" s="123" t="e">
        <f t="shared" si="0"/>
        <v>#REF!</v>
      </c>
      <c r="J53" s="123" t="str">
        <f t="array" ref="J53">IFERROR(INDEX(ORARIO_GENERALE!L48:P48,MATCH("*"&amp;"(1)"&amp;"*",ORARIO_GENERALE!L48:P48,0)),"")</f>
        <v/>
      </c>
      <c r="K53" s="123" t="str">
        <f t="array" ref="K53">IFERROR(INDEX(ORARIO_GENERALE!$L48:$P48,MATCH("*"&amp;"(2)"&amp;"*",ORARIO_GENERALE!$L48:$P48,0)),"")</f>
        <v/>
      </c>
      <c r="L53" s="123" t="str">
        <f t="array" ref="L53">IFERROR(INDEX(ORARIO_GENERALE!$L48:$P48,MATCH("*"&amp;"(3)"&amp;"*",ORARIO_GENERALE!$L48:$P48,0)),"")</f>
        <v/>
      </c>
      <c r="M53" s="123" t="str">
        <f t="array" ref="M53">IFERROR(INDEX(ORARIO_GENERALE!$L48:$P48,MATCH("*"&amp;"(4)"&amp;"*",ORARIO_GENERALE!$L48:$P48,0)),"")</f>
        <v/>
      </c>
      <c r="N53" s="123" t="str">
        <f t="array" ref="N53">IFERROR(INDEX(ORARIO_GENERALE!$L48:$P48,MATCH("*"&amp;"(5)"&amp;"*",ORARIO_GENERALE!$L48:$P48,0)),"")</f>
        <v/>
      </c>
      <c r="O53" s="124" t="str">
        <f t="array" ref="O53">IFERROR(INDEX(ORARIO_GENERALE!$L48:$P48,MATCH("*"&amp;"(6)"&amp;"*",ORARIO_GENERALE!$L48:$P48,0)),"")</f>
        <v/>
      </c>
    </row>
    <row r="54" spans="1:15" ht="15.75" customHeight="1" x14ac:dyDescent="0.25">
      <c r="A54" s="207"/>
      <c r="B54" s="170" t="str">
        <f>ORARIO_GENERALE!C54</f>
        <v>19:00-20:00</v>
      </c>
      <c r="C54" s="123" t="str">
        <f t="array" ref="C54">IFERROR(INDEX(ORARIO_GENERALE!D54:I54,MATCH("*"&amp;"(1)"&amp;"*",ORARIO_GENERALE!D54:I54,0)),"")</f>
        <v/>
      </c>
      <c r="D54" s="123" t="str">
        <f t="array" ref="D54">IFERROR(INDEX(ORARIO_GENERALE!D54:I54,MATCH("*"&amp;"(2)"&amp;"*",ORARIO_GENERALE!D54:I54,0)),"")</f>
        <v/>
      </c>
      <c r="E54" s="123" t="str">
        <f t="array" ref="E54">IFERROR(INDEX(ORARIO_GENERALE!D54:I54,MATCH("*"&amp;"(3)"&amp;"*",ORARIO_GENERALE!D54:I54,0)),"")</f>
        <v/>
      </c>
      <c r="F54" s="123" t="str">
        <f t="array" ref="F54">IFERROR(INDEX(ORARIO_GENERALE!D54:I54,MATCH("*"&amp;"(4)"&amp;"*",ORARIO_GENERALE!D54:I54,0)),"")</f>
        <v/>
      </c>
      <c r="G54" s="123" t="str">
        <f t="array" ref="G54">IFERROR(INDEX(ORARIO_GENERALE!D54:I54,MATCH("*"&amp;"(5)"&amp;"*",ORARIO_GENERALE!D54:I54,0)),"")</f>
        <v/>
      </c>
      <c r="H54" s="123" t="str">
        <f t="array" ref="H54">IFERROR(INDEX(ORARIO_GENERALE!D54:I54,MATCH("*"&amp;"(6)"&amp;"*",ORARIO_GENERALE!D54:I54,0)),"")</f>
        <v/>
      </c>
      <c r="I54" s="123" t="e">
        <f t="shared" si="0"/>
        <v>#REF!</v>
      </c>
      <c r="J54" s="123" t="str">
        <f t="array" ref="J54">IFERROR(INDEX(ORARIO_GENERALE!L54:P54,MATCH("*"&amp;"(1)"&amp;"*",ORARIO_GENERALE!L54:P54,0)),"")</f>
        <v/>
      </c>
      <c r="K54" s="123" t="str">
        <f t="array" ref="K54">IFERROR(INDEX(ORARIO_GENERALE!$L54:$P54,MATCH("*"&amp;"(2)"&amp;"*",ORARIO_GENERALE!$L54:$P54,0)),"")</f>
        <v/>
      </c>
      <c r="L54" s="123" t="str">
        <f t="array" ref="L54">IFERROR(INDEX(ORARIO_GENERALE!$L54:$P54,MATCH("*"&amp;"(3)"&amp;"*",ORARIO_GENERALE!$L54:$P54,0)),"")</f>
        <v/>
      </c>
      <c r="M54" s="123" t="str">
        <f t="array" ref="M54">IFERROR(INDEX(ORARIO_GENERALE!$L54:$P54,MATCH("*"&amp;"(4)"&amp;"*",ORARIO_GENERALE!$L54:$P54,0)),"")</f>
        <v/>
      </c>
      <c r="N54" s="123" t="str">
        <f t="array" ref="N54">IFERROR(INDEX(ORARIO_GENERALE!$L54:$P54,MATCH("*"&amp;"(5)"&amp;"*",ORARIO_GENERALE!$L54:$P54,0)),"")</f>
        <v/>
      </c>
      <c r="O54" s="124" t="str">
        <f t="array" ref="O54">IFERROR(INDEX(ORARIO_GENERALE!$L54:$P54,MATCH("*"&amp;"(6)"&amp;"*",ORARIO_GENERALE!$L54:$P54,0)),"")</f>
        <v/>
      </c>
    </row>
    <row r="55" spans="1:15" ht="15.75" customHeight="1" x14ac:dyDescent="0.25">
      <c r="A55" s="208"/>
      <c r="B55" s="176" t="str">
        <f>ORARIO_GENERALE!C55</f>
        <v>20:00-21:00</v>
      </c>
      <c r="C55" s="172" t="str">
        <f t="array" ref="C55">IFERROR(INDEX(#REF!,MATCH("*"&amp;"(1)"&amp;"*",#REF!,0)),"")</f>
        <v/>
      </c>
      <c r="D55" s="172" t="str">
        <f t="array" ref="D55">IFERROR(INDEX(#REF!,MATCH("*"&amp;"(2)"&amp;"*",#REF!,0)),"")</f>
        <v/>
      </c>
      <c r="E55" s="172" t="str">
        <f t="array" ref="E55">IFERROR(INDEX(#REF!,MATCH("*"&amp;"(3)"&amp;"*",#REF!,0)),"")</f>
        <v/>
      </c>
      <c r="F55" s="172" t="str">
        <f t="array" ref="F55">IFERROR(INDEX(#REF!,MATCH("*"&amp;"(4)"&amp;"*",#REF!,0)),"")</f>
        <v/>
      </c>
      <c r="G55" s="172" t="str">
        <f t="array" ref="G55">IFERROR(INDEX(#REF!,MATCH("*"&amp;"(5)"&amp;"*",#REF!,0)),"")</f>
        <v/>
      </c>
      <c r="H55" s="172" t="str">
        <f t="array" ref="H55">IFERROR(INDEX(#REF!,MATCH("*"&amp;"(6)"&amp;"*",#REF!,0)),"")</f>
        <v/>
      </c>
      <c r="I55" s="172" t="e">
        <f t="shared" si="0"/>
        <v>#REF!</v>
      </c>
      <c r="J55" s="172" t="str">
        <f t="array" ref="J55">IFERROR(INDEX(#REF!,MATCH("*"&amp;"(1)"&amp;"*",#REF!,0)),"")</f>
        <v/>
      </c>
      <c r="K55" s="172" t="str">
        <f t="array" ref="K55">IFERROR(INDEX(#REF!,MATCH("*"&amp;"(2)"&amp;"*",#REF!,0)),"")</f>
        <v/>
      </c>
      <c r="L55" s="172" t="str">
        <f t="array" ref="L55">IFERROR(INDEX(#REF!,MATCH("*"&amp;"(3)"&amp;"*",#REF!,0)),"")</f>
        <v/>
      </c>
      <c r="M55" s="172" t="str">
        <f t="array" ref="M55">IFERROR(INDEX(#REF!,MATCH("*"&amp;"(4)"&amp;"*",#REF!,0)),"")</f>
        <v/>
      </c>
      <c r="N55" s="172" t="str">
        <f t="array" ref="N55">IFERROR(INDEX(#REF!,MATCH("*"&amp;"(5)"&amp;"*",#REF!,0)),"")</f>
        <v/>
      </c>
      <c r="O55" s="173" t="str">
        <f t="array" ref="O55">IFERROR(INDEX(#REF!,MATCH("*"&amp;"(6)"&amp;"*",#REF!,0)),"")</f>
        <v/>
      </c>
    </row>
    <row r="56" spans="1:15" ht="15.75" customHeight="1" x14ac:dyDescent="0.25">
      <c r="A56" s="209" t="s">
        <v>30</v>
      </c>
      <c r="B56" s="169" t="str">
        <f>ORARIO_GENERALE!C56</f>
        <v>08:00-09:00</v>
      </c>
      <c r="C56" s="120" t="str">
        <f t="array" ref="C56">IFERROR(INDEX(ORARIO_GENERALE!D56:I56,MATCH("*"&amp;"(1)"&amp;"*",ORARIO_GENERALE!D56:I56,0)),"")</f>
        <v/>
      </c>
      <c r="D56" s="120" t="str">
        <f t="array" ref="D56">IFERROR(INDEX(ORARIO_GENERALE!D56:I56,MATCH("*"&amp;"(2)"&amp;"*",ORARIO_GENERALE!D56:I56,0)),"")</f>
        <v/>
      </c>
      <c r="E56" s="120" t="str">
        <f t="array" ref="E56">IFERROR(INDEX(ORARIO_GENERALE!D56:I56,MATCH("*"&amp;"(3)"&amp;"*",ORARIO_GENERALE!D56:I56,0)),"")</f>
        <v/>
      </c>
      <c r="F56" s="120" t="str">
        <f t="array" ref="F56">IFERROR(INDEX(ORARIO_GENERALE!D56:I56,MATCH("*"&amp;"(4)"&amp;"*",ORARIO_GENERALE!D56:I56,0)),"")</f>
        <v/>
      </c>
      <c r="G56" s="120" t="str">
        <f t="array" ref="G56">IFERROR(INDEX(ORARIO_GENERALE!D56:I56,MATCH("*"&amp;"(5)"&amp;"*",ORARIO_GENERALE!D56:I56,0)),"")</f>
        <v/>
      </c>
      <c r="H56" s="120" t="str">
        <f t="array" ref="H56">IFERROR(INDEX(ORARIO_GENERALE!D56:I56,MATCH("*"&amp;"(6)"&amp;"*",ORARIO_GENERALE!D56:I56,0)),"")</f>
        <v/>
      </c>
      <c r="I56" s="120" t="e">
        <f t="shared" si="0"/>
        <v>#REF!</v>
      </c>
      <c r="J56" s="120" t="str">
        <f t="array" ref="J56">IFERROR(INDEX(ORARIO_GENERALE!K56:P56,MATCH("*"&amp;"(1)"&amp;"*",ORARIO_GENERALE!K56:P56,0)),"")</f>
        <v/>
      </c>
      <c r="K56" s="120" t="str">
        <f t="array" ref="K56">IFERROR(INDEX(ORARIO_GENERALE!$K56:$P56,MATCH("*"&amp;"(2)"&amp;"*",ORARIO_GENERALE!$K56:$P56,0)),"")</f>
        <v/>
      </c>
      <c r="L56" s="120" t="str">
        <f t="array" ref="L56">IFERROR(INDEX(ORARIO_GENERALE!$K56:$P56,MATCH("*"&amp;"(3)"&amp;"*",ORARIO_GENERALE!$K56:$P56,0)),"")</f>
        <v/>
      </c>
      <c r="M56" s="120" t="str">
        <f t="array" ref="M56">IFERROR(INDEX(ORARIO_GENERALE!$K56:$P56,MATCH("*"&amp;"(4)"&amp;"*",ORARIO_GENERALE!$K56:$P56,0)),"")</f>
        <v/>
      </c>
      <c r="N56" s="120" t="str">
        <f t="array" ref="N56">IFERROR(INDEX(ORARIO_GENERALE!$K56:$P56,MATCH("*"&amp;"(5)"&amp;"*",ORARIO_GENERALE!$K56:$P56,0)),"")</f>
        <v/>
      </c>
      <c r="O56" s="121" t="str">
        <f t="array" ref="O56">IFERROR(INDEX(ORARIO_GENERALE!$K56:$P56,MATCH("*"&amp;"(6)"&amp;"*",ORARIO_GENERALE!$K56:$P56,0)),"")</f>
        <v/>
      </c>
    </row>
    <row r="57" spans="1:15" ht="15.75" customHeight="1" x14ac:dyDescent="0.25">
      <c r="A57" s="187"/>
      <c r="B57" s="170" t="str">
        <f>ORARIO_GENERALE!C57</f>
        <v>09:00-10:00</v>
      </c>
      <c r="C57" s="123" t="str">
        <f t="array" ref="C57">IFERROR(INDEX(ORARIO_GENERALE!D57:I57,MATCH("*"&amp;"(1)"&amp;"*",ORARIO_GENERALE!D57:I57,0)),"")</f>
        <v/>
      </c>
      <c r="D57" s="123" t="str">
        <f t="array" ref="D57">IFERROR(INDEX(ORARIO_GENERALE!D57:I57,MATCH("*"&amp;"(2)"&amp;"*",ORARIO_GENERALE!D57:I57,0)),"")</f>
        <v/>
      </c>
      <c r="E57" s="123" t="str">
        <f t="array" ref="E57">IFERROR(INDEX(ORARIO_GENERALE!D57:I57,MATCH("*"&amp;"(3)"&amp;"*",ORARIO_GENERALE!D57:I57,0)),"")</f>
        <v/>
      </c>
      <c r="F57" s="123" t="str">
        <f t="array" ref="F57">IFERROR(INDEX(ORARIO_GENERALE!D57:I57,MATCH("*"&amp;"(4)"&amp;"*",ORARIO_GENERALE!D57:I57,0)),"")</f>
        <v/>
      </c>
      <c r="G57" s="123" t="str">
        <f t="array" ref="G57">IFERROR(INDEX(ORARIO_GENERALE!D57:I57,MATCH("*"&amp;"(5)"&amp;"*",ORARIO_GENERALE!D57:I57,0)),"")</f>
        <v/>
      </c>
      <c r="H57" s="123" t="str">
        <f t="array" ref="H57">IFERROR(INDEX(ORARIO_GENERALE!D57:I57,MATCH("*"&amp;"(6)"&amp;"*",ORARIO_GENERALE!D57:I57,0)),"")</f>
        <v/>
      </c>
      <c r="I57" s="123" t="e">
        <f t="shared" si="0"/>
        <v>#REF!</v>
      </c>
      <c r="J57" s="123" t="str">
        <f t="array" ref="J57">IFERROR(INDEX(ORARIO_GENERALE!K57:P57,MATCH("*"&amp;"(1)"&amp;"*",ORARIO_GENERALE!K57:P57,0)),"")</f>
        <v/>
      </c>
      <c r="K57" s="123" t="str">
        <f t="array" ref="K57">IFERROR(INDEX(ORARIO_GENERALE!$K57:$P57,MATCH("*"&amp;"(2)"&amp;"*",ORARIO_GENERALE!$K57:$P57,0)),"")</f>
        <v/>
      </c>
      <c r="L57" s="123" t="str">
        <f t="array" ref="L57">IFERROR(INDEX(ORARIO_GENERALE!$K57:$P57,MATCH("*"&amp;"(3)"&amp;"*",ORARIO_GENERALE!$K57:$P57,0)),"")</f>
        <v/>
      </c>
      <c r="M57" s="123" t="str">
        <f t="array" ref="M57">IFERROR(INDEX(ORARIO_GENERALE!$K57:$P57,MATCH("*"&amp;"(4)"&amp;"*",ORARIO_GENERALE!$K57:$P57,0)),"")</f>
        <v/>
      </c>
      <c r="N57" s="123" t="str">
        <f t="array" ref="N57">IFERROR(INDEX(ORARIO_GENERALE!$K57:$P57,MATCH("*"&amp;"(5)"&amp;"*",ORARIO_GENERALE!$K57:$P57,0)),"")</f>
        <v/>
      </c>
      <c r="O57" s="124" t="str">
        <f t="array" ref="O57">IFERROR(INDEX(ORARIO_GENERALE!$K57:$P57,MATCH("*"&amp;"(6)"&amp;"*",ORARIO_GENERALE!$K57:$P57,0)),"")</f>
        <v/>
      </c>
    </row>
    <row r="58" spans="1:15" ht="15.75" customHeight="1" x14ac:dyDescent="0.25">
      <c r="A58" s="187"/>
      <c r="B58" s="170" t="str">
        <f>ORARIO_GENERALE!C58</f>
        <v>10:00-11:00</v>
      </c>
      <c r="C58" s="123" t="str">
        <f t="array" ref="C58">IFERROR(INDEX(ORARIO_GENERALE!D58:I58,MATCH("*"&amp;"(1)"&amp;"*",ORARIO_GENERALE!D58:I58,0)),"")</f>
        <v/>
      </c>
      <c r="D58" s="123" t="str">
        <f t="array" ref="D58">IFERROR(INDEX(ORARIO_GENERALE!D58:I58,MATCH("*"&amp;"(2)"&amp;"*",ORARIO_GENERALE!D58:I58,0)),"")</f>
        <v/>
      </c>
      <c r="E58" s="123" t="str">
        <f t="array" ref="E58">IFERROR(INDEX(ORARIO_GENERALE!D58:I58,MATCH("*"&amp;"(3)"&amp;"*",ORARIO_GENERALE!D58:I58,0)),"")</f>
        <v/>
      </c>
      <c r="F58" s="123" t="str">
        <f t="array" ref="F58">IFERROR(INDEX(ORARIO_GENERALE!D58:I58,MATCH("*"&amp;"(4)"&amp;"*",ORARIO_GENERALE!D58:I58,0)),"")</f>
        <v/>
      </c>
      <c r="G58" s="123" t="str">
        <f t="array" ref="G58">IFERROR(INDEX(ORARIO_GENERALE!D58:I58,MATCH("*"&amp;"(5)"&amp;"*",ORARIO_GENERALE!D58:I58,0)),"")</f>
        <v/>
      </c>
      <c r="H58" s="123" t="str">
        <f t="array" ref="H58">IFERROR(INDEX(ORARIO_GENERALE!D58:I58,MATCH("*"&amp;"(6)"&amp;"*",ORARIO_GENERALE!D58:I58,0)),"")</f>
        <v/>
      </c>
      <c r="I58" s="123" t="e">
        <f t="shared" si="0"/>
        <v>#REF!</v>
      </c>
      <c r="J58" s="123" t="str">
        <f t="array" ref="J58">IFERROR(INDEX(ORARIO_GENERALE!K58:P58,MATCH("*"&amp;"(1)"&amp;"*",ORARIO_GENERALE!K58:P58,0)),"")</f>
        <v/>
      </c>
      <c r="K58" s="123" t="str">
        <f t="array" ref="K58">IFERROR(INDEX(ORARIO_GENERALE!$K58:$P58,MATCH("*"&amp;"(2)"&amp;"*",ORARIO_GENERALE!$K58:$P58,0)),"")</f>
        <v/>
      </c>
      <c r="L58" s="123" t="str">
        <f t="array" ref="L58">IFERROR(INDEX(ORARIO_GENERALE!$K58:$P58,MATCH("*"&amp;"(3)"&amp;"*",ORARIO_GENERALE!$K58:$P58,0)),"")</f>
        <v/>
      </c>
      <c r="M58" s="123" t="str">
        <f t="array" ref="M58">IFERROR(INDEX(ORARIO_GENERALE!$K58:$P58,MATCH("*"&amp;"(4)"&amp;"*",ORARIO_GENERALE!$K58:$P58,0)),"")</f>
        <v/>
      </c>
      <c r="N58" s="123" t="str">
        <f t="array" ref="N58">IFERROR(INDEX(ORARIO_GENERALE!$K58:$P58,MATCH("*"&amp;"(5)"&amp;"*",ORARIO_GENERALE!$K58:$P58,0)),"")</f>
        <v/>
      </c>
      <c r="O58" s="124" t="str">
        <f t="array" ref="O58">IFERROR(INDEX(ORARIO_GENERALE!$K58:$P58,MATCH("*"&amp;"(6)"&amp;"*",ORARIO_GENERALE!$K58:$P58,0)),"")</f>
        <v/>
      </c>
    </row>
    <row r="59" spans="1:15" ht="15.75" customHeight="1" x14ac:dyDescent="0.25">
      <c r="A59" s="187"/>
      <c r="B59" s="170" t="str">
        <f>ORARIO_GENERALE!C59</f>
        <v>11:00-12:00</v>
      </c>
      <c r="C59" s="123" t="str">
        <f t="array" ref="C59">IFERROR(INDEX(ORARIO_GENERALE!D59:I59,MATCH("*"&amp;"(1)"&amp;"*",ORARIO_GENERALE!D59:I59,0)),"")</f>
        <v/>
      </c>
      <c r="D59" s="123" t="str">
        <f t="array" ref="D59">IFERROR(INDEX(ORARIO_GENERALE!D59:I59,MATCH("*"&amp;"(2)"&amp;"*",ORARIO_GENERALE!D59:I59,0)),"")</f>
        <v/>
      </c>
      <c r="E59" s="123" t="str">
        <f t="array" ref="E59">IFERROR(INDEX(ORARIO_GENERALE!D59:I59,MATCH("*"&amp;"(3)"&amp;"*",ORARIO_GENERALE!D59:I59,0)),"")</f>
        <v/>
      </c>
      <c r="F59" s="123" t="str">
        <f t="array" ref="F59">IFERROR(INDEX(ORARIO_GENERALE!D59:I59,MATCH("*"&amp;"(4)"&amp;"*",ORARIO_GENERALE!D59:I59,0)),"")</f>
        <v/>
      </c>
      <c r="G59" s="123" t="str">
        <f t="array" ref="G59">IFERROR(INDEX(ORARIO_GENERALE!D59:I59,MATCH("*"&amp;"(5)"&amp;"*",ORARIO_GENERALE!D59:I59,0)),"")</f>
        <v/>
      </c>
      <c r="H59" s="123" t="str">
        <f t="array" ref="H59">IFERROR(INDEX(ORARIO_GENERALE!D59:I59,MATCH("*"&amp;"(6)"&amp;"*",ORARIO_GENERALE!D59:I59,0)),"")</f>
        <v/>
      </c>
      <c r="I59" s="123" t="e">
        <f t="shared" si="0"/>
        <v>#REF!</v>
      </c>
      <c r="J59" s="123" t="str">
        <f t="array" ref="J59">IFERROR(INDEX(ORARIO_GENERALE!K59:P59,MATCH("*"&amp;"(1)"&amp;"*",ORARIO_GENERALE!K59:P59,0)),"")</f>
        <v/>
      </c>
      <c r="K59" s="123" t="str">
        <f t="array" ref="K59">IFERROR(INDEX(ORARIO_GENERALE!$K59:$P59,MATCH("*"&amp;"(2)"&amp;"*",ORARIO_GENERALE!$K59:$P59,0)),"")</f>
        <v/>
      </c>
      <c r="L59" s="123" t="str">
        <f t="array" ref="L59">IFERROR(INDEX(ORARIO_GENERALE!$K59:$P59,MATCH("*"&amp;"(3)"&amp;"*",ORARIO_GENERALE!$K59:$P59,0)),"")</f>
        <v/>
      </c>
      <c r="M59" s="123" t="str">
        <f t="array" ref="M59">IFERROR(INDEX(ORARIO_GENERALE!$K59:$P59,MATCH("*"&amp;"(4)"&amp;"*",ORARIO_GENERALE!$K59:$P59,0)),"")</f>
        <v/>
      </c>
      <c r="N59" s="123" t="str">
        <f t="array" ref="N59">IFERROR(INDEX(ORARIO_GENERALE!$K59:$P59,MATCH("*"&amp;"(5)"&amp;"*",ORARIO_GENERALE!$K59:$P59,0)),"")</f>
        <v/>
      </c>
      <c r="O59" s="124" t="str">
        <f t="array" ref="O59">IFERROR(INDEX(ORARIO_GENERALE!$K59:$P59,MATCH("*"&amp;"(6)"&amp;"*",ORARIO_GENERALE!$K59:$P59,0)),"")</f>
        <v/>
      </c>
    </row>
    <row r="60" spans="1:15" ht="15.75" customHeight="1" x14ac:dyDescent="0.25">
      <c r="A60" s="187"/>
      <c r="B60" s="170" t="str">
        <f>ORARIO_GENERALE!C60</f>
        <v>12:00-13:00</v>
      </c>
      <c r="C60" s="123" t="str">
        <f t="array" ref="C60">IFERROR(INDEX(ORARIO_GENERALE!D60:I60,MATCH("*"&amp;"(1)"&amp;"*",ORARIO_GENERALE!D60:I60,0)),"")</f>
        <v/>
      </c>
      <c r="D60" s="123" t="str">
        <f t="array" ref="D60">IFERROR(INDEX(ORARIO_GENERALE!D60:I60,MATCH("*"&amp;"(2)"&amp;"*",ORARIO_GENERALE!D60:I60,0)),"")</f>
        <v/>
      </c>
      <c r="E60" s="123" t="str">
        <f t="array" ref="E60">IFERROR(INDEX(ORARIO_GENERALE!D60:I60,MATCH("*"&amp;"(3)"&amp;"*",ORARIO_GENERALE!D60:I60,0)),"")</f>
        <v/>
      </c>
      <c r="F60" s="123" t="str">
        <f t="array" ref="F60">IFERROR(INDEX(ORARIO_GENERALE!D60:I60,MATCH("*"&amp;"(4)"&amp;"*",ORARIO_GENERALE!D60:I60,0)),"")</f>
        <v/>
      </c>
      <c r="G60" s="123" t="str">
        <f t="array" ref="G60">IFERROR(INDEX(ORARIO_GENERALE!D60:I60,MATCH("*"&amp;"(5)"&amp;"*",ORARIO_GENERALE!D60:I60,0)),"")</f>
        <v/>
      </c>
      <c r="H60" s="123" t="str">
        <f t="array" ref="H60">IFERROR(INDEX(ORARIO_GENERALE!D60:I60,MATCH("*"&amp;"(6)"&amp;"*",ORARIO_GENERALE!D60:I60,0)),"")</f>
        <v/>
      </c>
      <c r="I60" s="123" t="e">
        <f t="shared" si="0"/>
        <v>#REF!</v>
      </c>
      <c r="J60" s="123" t="str">
        <f t="array" ref="J60">IFERROR(INDEX(ORARIO_GENERALE!K60:P60,MATCH("*"&amp;"(1)"&amp;"*",ORARIO_GENERALE!K60:P60,0)),"")</f>
        <v/>
      </c>
      <c r="K60" s="123" t="str">
        <f t="array" ref="K60">IFERROR(INDEX(ORARIO_GENERALE!$K60:$P60,MATCH("*"&amp;"(2)"&amp;"*",ORARIO_GENERALE!$K60:$P60,0)),"")</f>
        <v/>
      </c>
      <c r="L60" s="123" t="str">
        <f t="array" ref="L60">IFERROR(INDEX(ORARIO_GENERALE!$K60:$P60,MATCH("*"&amp;"(3)"&amp;"*",ORARIO_GENERALE!$K60:$P60,0)),"")</f>
        <v/>
      </c>
      <c r="M60" s="123" t="str">
        <f t="array" ref="M60">IFERROR(INDEX(ORARIO_GENERALE!$K60:$P60,MATCH("*"&amp;"(4)"&amp;"*",ORARIO_GENERALE!$K60:$P60,0)),"")</f>
        <v/>
      </c>
      <c r="N60" s="123" t="str">
        <f t="array" ref="N60">IFERROR(INDEX(ORARIO_GENERALE!$K60:$P60,MATCH("*"&amp;"(5)"&amp;"*",ORARIO_GENERALE!$K60:$P60,0)),"")</f>
        <v/>
      </c>
      <c r="O60" s="124" t="str">
        <f t="array" ref="O60">IFERROR(INDEX(ORARIO_GENERALE!$K60:$P60,MATCH("*"&amp;"(6)"&amp;"*",ORARIO_GENERALE!$K60:$P60,0)),"")</f>
        <v/>
      </c>
    </row>
    <row r="61" spans="1:15" ht="15.75" customHeight="1" x14ac:dyDescent="0.25">
      <c r="A61" s="188"/>
      <c r="B61" s="176" t="str">
        <f>ORARIO_GENERALE!C61</f>
        <v>13:00-14:00</v>
      </c>
      <c r="C61" s="172" t="str">
        <f t="array" ref="C61">IFERROR(INDEX(ORARIO_GENERALE!D61:I61,MATCH("*"&amp;"(1)"&amp;"*",ORARIO_GENERALE!D61:I61,0)),"")</f>
        <v/>
      </c>
      <c r="D61" s="172" t="str">
        <f t="array" ref="D61">IFERROR(INDEX(ORARIO_GENERALE!D61:I61,MATCH("*"&amp;"(2)"&amp;"*",ORARIO_GENERALE!D61:I61,0)),"")</f>
        <v/>
      </c>
      <c r="E61" s="172" t="str">
        <f t="array" ref="E61">IFERROR(INDEX(ORARIO_GENERALE!D61:I61,MATCH("*"&amp;"(3)"&amp;"*",ORARIO_GENERALE!D61:I61,0)),"")</f>
        <v/>
      </c>
      <c r="F61" s="172" t="str">
        <f t="array" ref="F61">IFERROR(INDEX(ORARIO_GENERALE!D61:I61,MATCH("*"&amp;"(4)"&amp;"*",ORARIO_GENERALE!D61:I61,0)),"")</f>
        <v/>
      </c>
      <c r="G61" s="172" t="str">
        <f t="array" ref="G61">IFERROR(INDEX(ORARIO_GENERALE!D61:I61,MATCH("*"&amp;"(5)"&amp;"*",ORARIO_GENERALE!D61:I61,0)),"")</f>
        <v/>
      </c>
      <c r="H61" s="172" t="str">
        <f t="array" ref="H61">IFERROR(INDEX(ORARIO_GENERALE!D61:I61,MATCH("*"&amp;"(6)"&amp;"*",ORARIO_GENERALE!D61:I61,0)),"")</f>
        <v/>
      </c>
      <c r="I61" s="172" t="e">
        <f t="shared" si="0"/>
        <v>#REF!</v>
      </c>
      <c r="J61" s="172" t="str">
        <f t="array" ref="J61">IFERROR(INDEX(ORARIO_GENERALE!K61:P61,MATCH("*"&amp;"(1)"&amp;"*",ORARIO_GENERALE!K61:P61,0)),"")</f>
        <v/>
      </c>
      <c r="K61" s="172" t="str">
        <f t="array" ref="K61">IFERROR(INDEX(ORARIO_GENERALE!$K61:$P61,MATCH("*"&amp;"(2)"&amp;"*",ORARIO_GENERALE!$K61:$P61,0)),"")</f>
        <v/>
      </c>
      <c r="L61" s="172" t="str">
        <f t="array" ref="L61">IFERROR(INDEX(ORARIO_GENERALE!$K61:$P61,MATCH("*"&amp;"(3)"&amp;"*",ORARIO_GENERALE!$K61:$P61,0)),"")</f>
        <v/>
      </c>
      <c r="M61" s="172" t="str">
        <f t="array" ref="M61">IFERROR(INDEX(ORARIO_GENERALE!$K61:$P61,MATCH("*"&amp;"(4)"&amp;"*",ORARIO_GENERALE!$K61:$P61,0)),"")</f>
        <v/>
      </c>
      <c r="N61" s="172" t="str">
        <f t="array" ref="N61">IFERROR(INDEX(ORARIO_GENERALE!$K61:$P61,MATCH("*"&amp;"(5)"&amp;"*",ORARIO_GENERALE!$K61:$P61,0)),"")</f>
        <v/>
      </c>
      <c r="O61" s="173" t="str">
        <f t="array" ref="O61">IFERROR(INDEX(ORARIO_GENERALE!$K61:$P61,MATCH("*"&amp;"(6)"&amp;"*",ORARIO_GENERALE!$K61:$P61,0)),"")</f>
        <v/>
      </c>
    </row>
    <row r="62" spans="1:15" ht="15.75" customHeight="1" x14ac:dyDescent="0.25">
      <c r="B62" s="3">
        <f>ORARIO_GENERALE!C64</f>
        <v>0</v>
      </c>
      <c r="C62" s="3" t="str">
        <f t="array" ref="C62">IFERROR(INDEX(ORARIO_GENERALE!D64:I64,MATCH("*"&amp;"(1)"&amp;"*",ORARIO_GENERALE!D64:I64,0)),"")</f>
        <v/>
      </c>
      <c r="D62" s="3" t="str">
        <f t="array" ref="D62">IFERROR(INDEX(ORARIO_GENERALE!D64:I64,MATCH("*"&amp;"(2)"&amp;"*",ORARIO_GENERALE!D64:I64,0)),"")</f>
        <v/>
      </c>
      <c r="E62" s="3" t="str">
        <f t="array" ref="E62">IFERROR(INDEX(ORARIO_GENERALE!D64:I64,MATCH("*"&amp;"(3)"&amp;"*",ORARIO_GENERALE!D64:I64,0)),"")</f>
        <v/>
      </c>
      <c r="F62" s="3" t="str">
        <f t="array" ref="F62">IFERROR(INDEX(ORARIO_GENERALE!D64:I64,MATCH("*"&amp;"(4)"&amp;"*",ORARIO_GENERALE!D64:I64,0)),"")</f>
        <v/>
      </c>
      <c r="G62" s="3" t="str">
        <f t="array" ref="G62">IFERROR(INDEX(ORARIO_GENERALE!D64:I64,MATCH("*"&amp;"(5)"&amp;"*",ORARIO_GENERALE!D64:I64,0)),"")</f>
        <v/>
      </c>
      <c r="H62" s="3" t="str">
        <f t="array" ref="H62">IFERROR(INDEX(ORARIO_GENERALE!D64:I64,MATCH("*"&amp;"(6)"&amp;"*",ORARIO_GENERALE!D64:I64,0)),"")</f>
        <v/>
      </c>
      <c r="J62" s="3" t="str">
        <f t="array" ref="J62">IFERROR(INDEX(ORARIO_GENERALE!K64:P64,MATCH("*"&amp;"(1)"&amp;"*",ORARIO_GENERALE!K64:P64,0)),"")</f>
        <v/>
      </c>
      <c r="K62" s="3" t="str">
        <f t="array" ref="K62">IFERROR(INDEX(ORARIO_GENERALE!$K64:$P64,MATCH("*"&amp;"(2)"&amp;"*",ORARIO_GENERALE!$K64:$P64,0)),"")</f>
        <v/>
      </c>
      <c r="L62" s="3" t="str">
        <f t="array" ref="L62">IFERROR(INDEX(ORARIO_GENERALE!$K64:$P64,MATCH("*"&amp;"(3)"&amp;"*",ORARIO_GENERALE!$K64:$P64,0)),"")</f>
        <v/>
      </c>
      <c r="M62" s="3" t="str">
        <f t="array" ref="M62">IFERROR(INDEX(ORARIO_GENERALE!$K64:$P64,MATCH("*"&amp;"(4)"&amp;"*",ORARIO_GENERALE!$K64:$P64,0)),"")</f>
        <v/>
      </c>
      <c r="N62" s="3" t="str">
        <f t="array" ref="N62">IFERROR(INDEX(ORARIO_GENERALE!$K64:$P64,MATCH("*"&amp;"(5)"&amp;"*",ORARIO_GENERALE!$K64:$P64,0)),"")</f>
        <v/>
      </c>
      <c r="O62" s="3" t="str">
        <f t="array" ref="O62">IFERROR(INDEX(ORARIO_GENERALE!$K64:$P64,MATCH("*"&amp;"(6)"&amp;"*",ORARIO_GENERALE!$K64:$P64,0)),"")</f>
        <v/>
      </c>
    </row>
    <row r="63" spans="1:15" ht="15.75" customHeight="1" x14ac:dyDescent="0.25">
      <c r="M63" s="3" t="str">
        <f t="array" ref="M63">IFERROR(INDEX(ORARIO_GENERALE!$K65:$P65,MATCH("*"&amp;"(4)"&amp;"*",ORARIO_GENERALE!$K65:$P65,0)),"")</f>
        <v/>
      </c>
      <c r="O63" s="3" t="str">
        <f t="array" ref="O63">IFERROR(INDEX(ORARIO_GENERALE!$K65:$P65,MATCH("*"&amp;"(6)"&amp;"*",ORARIO_GENERALE!$K65:$P65,0)),"")</f>
        <v/>
      </c>
    </row>
    <row r="64" spans="1:1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4:A16"/>
    <mergeCell ref="A17:A29"/>
    <mergeCell ref="A30:A42"/>
    <mergeCell ref="A43:A55"/>
    <mergeCell ref="A56:A61"/>
  </mergeCells>
  <printOptions horizontalCentered="1" gridLines="1"/>
  <pageMargins left="0.7" right="0.7" top="0.75" bottom="0.75" header="0" footer="0"/>
  <pageSetup paperSize="8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ORARIO_GENERALE</vt:lpstr>
      <vt:lpstr>ORARIO_DOCENTI_CORSI</vt:lpstr>
      <vt:lpstr>ANALISI CORSI</vt:lpstr>
      <vt:lpstr>INSEGNANTI</vt:lpstr>
      <vt:lpstr>PIANO AULE</vt:lpstr>
      <vt:lpstr>CORSI</vt:lpstr>
      <vt:lpstr>AULE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Meroni</cp:lastModifiedBy>
  <dcterms:modified xsi:type="dcterms:W3CDTF">2026-10-30T15:27:26Z</dcterms:modified>
</cp:coreProperties>
</file>