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ARIO_GENERALE" sheetId="1" r:id="rId4"/>
    <sheet state="visible" name="Foglio2" sheetId="2" r:id="rId5"/>
    <sheet state="visible" name="ORARIO_DOCENTICORSI" sheetId="3" r:id="rId6"/>
    <sheet state="visible" name="Foglio1" sheetId="4" r:id="rId7"/>
    <sheet state="visible" name="ANALISI CORSI" sheetId="5" r:id="rId8"/>
    <sheet state="hidden" name="INSEGNANTI" sheetId="6" r:id="rId9"/>
    <sheet state="visible" name="PIANO AULE" sheetId="7" r:id="rId10"/>
    <sheet state="hidden" name="CORSI" sheetId="8" r:id="rId11"/>
    <sheet state="hidden" name="ATA_PULIZIA_AULE" sheetId="9" r:id="rId12"/>
  </sheets>
  <definedNames>
    <definedName hidden="1" localSheetId="6" name="Z_FDC46020_B851_47EE_A829_51CC2FB0C535_.wvu.FilterData">'PIANO AULE'!$D$2:$I$15</definedName>
  </definedNames>
  <calcPr/>
  <customWorkbookViews>
    <customWorkbookView activeSheetId="0" maximized="1" windowHeight="0" windowWidth="0" guid="{FDC46020-B851-47EE-A829-51CC2FB0C535}" name="Filtro 1"/>
  </customWorkbookViews>
  <extLst>
    <ext uri="GoogleSheetsCustomDataVersion2">
      <go:sheetsCustomData xmlns:go="http://customooxmlschemas.google.com/" r:id="rId13" roundtripDataChecksum="xjnSjSWmvSBhAb/80hHGsL9HbVwA/6hpDarGPyrtEX0="/>
    </ext>
  </extLst>
</workbook>
</file>

<file path=xl/sharedStrings.xml><?xml version="1.0" encoding="utf-8"?>
<sst xmlns="http://schemas.openxmlformats.org/spreadsheetml/2006/main" count="746" uniqueCount="198">
  <si>
    <t xml:space="preserve">                     SEDE DI MAGENTA - ORARIO DAL 3 novembreBRE 2026</t>
  </si>
  <si>
    <t>ITALIANO R</t>
  </si>
  <si>
    <t>I LIVELLO CORSI</t>
  </si>
  <si>
    <t>ITALIANO  P</t>
  </si>
  <si>
    <t>I LIVELLO DOCENTI</t>
  </si>
  <si>
    <t>INGLESE</t>
  </si>
  <si>
    <t>MAT/SCIENZE</t>
  </si>
  <si>
    <t>TECNOLOGIA</t>
  </si>
  <si>
    <t>POTENZIAMENTO</t>
  </si>
  <si>
    <r>
      <rPr>
        <rFont val="Calibri"/>
        <b/>
        <color theme="1"/>
        <sz val="11.0"/>
      </rPr>
      <t xml:space="preserve">          ALFABETIZZAZIONE </t>
    </r>
    <r>
      <rPr>
        <rFont val="Calibri"/>
        <b/>
        <color theme="1"/>
        <sz val="11.0"/>
      </rPr>
      <t xml:space="preserve">M </t>
    </r>
  </si>
  <si>
    <r>
      <rPr>
        <rFont val="Calibri"/>
        <b/>
        <color theme="1"/>
        <sz val="11.0"/>
      </rPr>
      <t xml:space="preserve">ALFABETIZZAZIONE  </t>
    </r>
    <r>
      <rPr>
        <rFont val="Calibri"/>
        <b/>
        <color theme="1"/>
        <sz val="11.0"/>
      </rPr>
      <t xml:space="preserve">R </t>
    </r>
  </si>
  <si>
    <r>
      <rPr>
        <rFont val="Calibri"/>
        <b/>
        <color theme="1"/>
        <sz val="11.0"/>
      </rPr>
      <t xml:space="preserve">ALFABETIZZAZIONE </t>
    </r>
    <r>
      <rPr>
        <rFont val="Calibri"/>
        <b/>
        <color theme="1"/>
        <sz val="11.0"/>
      </rPr>
      <t xml:space="preserve"> Q</t>
    </r>
    <r>
      <rPr>
        <rFont val="Calibri"/>
        <b/>
        <color theme="1"/>
        <sz val="11.0"/>
      </rPr>
      <t xml:space="preserve"> </t>
    </r>
  </si>
  <si>
    <t xml:space="preserve"> </t>
  </si>
  <si>
    <t xml:space="preserve">LUNEDÌ </t>
  </si>
  <si>
    <t>09:00-10:00</t>
  </si>
  <si>
    <t>MPPA 4</t>
  </si>
  <si>
    <t>MPPC 7</t>
  </si>
  <si>
    <t>MPPB</t>
  </si>
  <si>
    <t>MA1E 3</t>
  </si>
  <si>
    <t>LUN</t>
  </si>
  <si>
    <t>MA1D 2</t>
  </si>
  <si>
    <t>10:00-11:00</t>
  </si>
  <si>
    <t>MAR</t>
  </si>
  <si>
    <t>MER</t>
  </si>
  <si>
    <t>GIO</t>
  </si>
  <si>
    <t>CUFFARO</t>
  </si>
  <si>
    <t>VEN</t>
  </si>
  <si>
    <t>11:00-12:00</t>
  </si>
  <si>
    <t>D/A</t>
  </si>
  <si>
    <t>MA0A 3</t>
  </si>
  <si>
    <t>MA2A 2</t>
  </si>
  <si>
    <t>12:00-13:00</t>
  </si>
  <si>
    <t>R/P D</t>
  </si>
  <si>
    <t>MPPB 4</t>
  </si>
  <si>
    <t>MPPD 7</t>
  </si>
  <si>
    <t>13:00-14:00</t>
  </si>
  <si>
    <t>R/P  B</t>
  </si>
  <si>
    <t>g</t>
  </si>
  <si>
    <t>14:00-15:00</t>
  </si>
  <si>
    <t>15:00-16:00</t>
  </si>
  <si>
    <t>R/P B</t>
  </si>
  <si>
    <t>TOTALE 
CORSO</t>
  </si>
  <si>
    <t>16:00-17:00</t>
  </si>
  <si>
    <t>MPPA</t>
  </si>
  <si>
    <t>D</t>
  </si>
  <si>
    <t xml:space="preserve">DISPOSIZIONE </t>
  </si>
  <si>
    <t>17:00-18:00</t>
  </si>
  <si>
    <t>MA1C</t>
  </si>
  <si>
    <t>MA2C</t>
  </si>
  <si>
    <t>C/A</t>
  </si>
  <si>
    <t>COORDINAMENTO O ACCOGLIENZA</t>
  </si>
  <si>
    <t>18:00-19:00</t>
  </si>
  <si>
    <t>P</t>
  </si>
  <si>
    <t>PROGRAMMAZIONE</t>
  </si>
  <si>
    <t>19:00-20:00</t>
  </si>
  <si>
    <t xml:space="preserve">MARTEDÌ </t>
  </si>
  <si>
    <t>R/P C</t>
  </si>
  <si>
    <t>MA1E L</t>
  </si>
  <si>
    <t>MA1D 3</t>
  </si>
  <si>
    <t>MA0B 1</t>
  </si>
  <si>
    <t>MA1B 2</t>
  </si>
  <si>
    <t>PERCORSI DI PRIMO LIVELLO</t>
  </si>
  <si>
    <t>R/P A</t>
  </si>
  <si>
    <t>08:30-09:30</t>
  </si>
  <si>
    <t>R/P A0B</t>
  </si>
  <si>
    <t>PERCORSI DI PRIMO PERIODO</t>
  </si>
  <si>
    <t>MPPB 7</t>
  </si>
  <si>
    <t>MPPD 1</t>
  </si>
  <si>
    <t xml:space="preserve">PERCORSI DI PRIMO PERIODO </t>
  </si>
  <si>
    <t>MPPC</t>
  </si>
  <si>
    <t>MPPD</t>
  </si>
  <si>
    <t>PERCORSI DI ALFABETIZZAZIONE</t>
  </si>
  <si>
    <t>A0</t>
  </si>
  <si>
    <t>PRE-A-1</t>
  </si>
  <si>
    <t>A1</t>
  </si>
  <si>
    <t>A-1</t>
  </si>
  <si>
    <t>09:30-10:30</t>
  </si>
  <si>
    <t>A2</t>
  </si>
  <si>
    <t>A-2</t>
  </si>
  <si>
    <t xml:space="preserve">MERCOLEDÌ </t>
  </si>
  <si>
    <t>MA2A 3</t>
  </si>
  <si>
    <t>INF B</t>
  </si>
  <si>
    <t>MA1A 3</t>
  </si>
  <si>
    <t>MPPD 4</t>
  </si>
  <si>
    <t>INF A</t>
  </si>
  <si>
    <t>MA2B 2</t>
  </si>
  <si>
    <t>PERCORSI DI AMPLIAMENTO</t>
  </si>
  <si>
    <t>R/P A2</t>
  </si>
  <si>
    <t>POT D 1</t>
  </si>
  <si>
    <t>LAB</t>
  </si>
  <si>
    <t xml:space="preserve">LABORATORIO- PROGETTI: AI, </t>
  </si>
  <si>
    <t/>
  </si>
  <si>
    <t>POT</t>
  </si>
  <si>
    <t>MA1A</t>
  </si>
  <si>
    <t>MA1C 3</t>
  </si>
  <si>
    <t xml:space="preserve"> MA2C</t>
  </si>
  <si>
    <t xml:space="preserve">R/P </t>
  </si>
  <si>
    <t>RECUPERO, POTENZIAMENTO IN COMPRESENZA</t>
  </si>
  <si>
    <t>INF</t>
  </si>
  <si>
    <t>INFORMATICA</t>
  </si>
  <si>
    <t>GIOVEDÌ</t>
  </si>
  <si>
    <t>R/P  D</t>
  </si>
  <si>
    <t>MPPC  7</t>
  </si>
  <si>
    <t>MA1E 1</t>
  </si>
  <si>
    <t>POT D L</t>
  </si>
  <si>
    <t xml:space="preserve">MA1E 1 </t>
  </si>
  <si>
    <t>MA1A 2</t>
  </si>
  <si>
    <t xml:space="preserve">                                                                                                                                  </t>
  </si>
  <si>
    <t xml:space="preserve">                                                                                                  </t>
  </si>
  <si>
    <t>POT C  L</t>
  </si>
  <si>
    <t>MA1D 4</t>
  </si>
  <si>
    <t>POT C L</t>
  </si>
  <si>
    <t>R/P A 1</t>
  </si>
  <si>
    <t>MA1B</t>
  </si>
  <si>
    <t>10:30-11:30</t>
  </si>
  <si>
    <t>VENERDÌ</t>
  </si>
  <si>
    <t>MPPA 7</t>
  </si>
  <si>
    <t xml:space="preserve">LAB </t>
  </si>
  <si>
    <t>MPPC 4</t>
  </si>
  <si>
    <t>MA2B L</t>
  </si>
  <si>
    <t>MA0B 2</t>
  </si>
  <si>
    <t>C</t>
  </si>
  <si>
    <t>MA1G</t>
  </si>
  <si>
    <t xml:space="preserve">Documento informatico ai sensi del D.L. 82/2005 e aggiornato al D.L. 217/2017 art 1.comma 1 lettera P </t>
  </si>
  <si>
    <t>IL D.S. prof. LUIGI AMBROSI</t>
  </si>
  <si>
    <t xml:space="preserve">                                                                                                             </t>
  </si>
  <si>
    <t>MA1E</t>
  </si>
  <si>
    <t>11:30-12:30</t>
  </si>
  <si>
    <t>RA1F</t>
  </si>
  <si>
    <t>MA2A</t>
  </si>
  <si>
    <t>MA2B</t>
  </si>
  <si>
    <t>12:30-13:30</t>
  </si>
  <si>
    <t>MA0A</t>
  </si>
  <si>
    <t>MA0B</t>
  </si>
  <si>
    <t>MA0C</t>
  </si>
  <si>
    <t>13:30-14:30</t>
  </si>
  <si>
    <t>RANA</t>
  </si>
  <si>
    <t>L2C</t>
  </si>
  <si>
    <t>POT.L2</t>
  </si>
  <si>
    <t>PIANO AULE SEDE DI RHO A.S. 2021-2022</t>
  </si>
  <si>
    <t>WR</t>
  </si>
  <si>
    <t>ING.</t>
  </si>
  <si>
    <t>SOLARO</t>
  </si>
  <si>
    <t>PUECHER1</t>
  </si>
  <si>
    <t>PUECHER2</t>
  </si>
  <si>
    <t>PONTE</t>
  </si>
  <si>
    <t>MATTEI1</t>
  </si>
  <si>
    <t>R/P</t>
  </si>
  <si>
    <t>17:00-18-00</t>
  </si>
  <si>
    <t>TOTALE 
DOCENTE</t>
  </si>
  <si>
    <t>TOTALE 
LEZIONI</t>
  </si>
  <si>
    <t>20:00-21:00</t>
  </si>
  <si>
    <t>RPPA</t>
  </si>
  <si>
    <t>RPPB</t>
  </si>
  <si>
    <t>RA2A</t>
  </si>
  <si>
    <t>L 2 CORSI</t>
  </si>
  <si>
    <t>L 2 DOCENTI</t>
  </si>
  <si>
    <t>BORGO</t>
  </si>
  <si>
    <t>08:00-09:00</t>
  </si>
  <si>
    <t>PIANO PULIZIE SEDE DI RHO A.S. 2021/2022</t>
  </si>
  <si>
    <t>AULA 1</t>
  </si>
  <si>
    <t>AULA 2</t>
  </si>
  <si>
    <t>AULA 3</t>
  </si>
  <si>
    <t>AULA 4</t>
  </si>
  <si>
    <t>AULA 5</t>
  </si>
  <si>
    <t>AULA 6</t>
  </si>
  <si>
    <t>AULA5</t>
  </si>
  <si>
    <t>AULA6</t>
  </si>
  <si>
    <t>numero
aule PER 
COLLABORATORE</t>
  </si>
  <si>
    <t>MAVIGLIA 5
SIRAGUSA 4
SALANITRI 3</t>
  </si>
  <si>
    <t>MAVIGLIA</t>
  </si>
  <si>
    <t>SIRAGUSA</t>
  </si>
  <si>
    <t>CARDINI</t>
  </si>
  <si>
    <t>TROMBELLA</t>
  </si>
  <si>
    <t>GIURAZZI</t>
  </si>
  <si>
    <t>SALANITRI</t>
  </si>
  <si>
    <t>PICONE</t>
  </si>
  <si>
    <t>MA1D</t>
  </si>
  <si>
    <t>MARIOTTO</t>
  </si>
  <si>
    <t>ROSSI</t>
  </si>
  <si>
    <t>MA1F</t>
  </si>
  <si>
    <t>RPPC</t>
  </si>
  <si>
    <t>RPPD</t>
  </si>
  <si>
    <t>RA2B</t>
  </si>
  <si>
    <t>MANA</t>
  </si>
  <si>
    <t>1) I BAGNI DEVONO ESSERE IGIENIZZATI DA CIASCUN 
COLLABORATORE PRIMA DELLA FINE DELL'ORARIO DI SERVIZIO</t>
  </si>
  <si>
    <t>MAVIGLIA 7
SIRAGUSA 5
SALANITRI 4</t>
  </si>
  <si>
    <t>RA1A</t>
  </si>
  <si>
    <t>RA1B</t>
  </si>
  <si>
    <t>RA2C</t>
  </si>
  <si>
    <t>MAVIGLIA 4
SIRAGUSA 2
SALANITRI 2</t>
  </si>
  <si>
    <t>RA1C</t>
  </si>
  <si>
    <t>RA1D</t>
  </si>
  <si>
    <t>RA0B</t>
  </si>
  <si>
    <t>MAVIGLIA 6
SIRAGUSA 6
SALANITRI 3</t>
  </si>
  <si>
    <t>RA1E</t>
  </si>
  <si>
    <t>RA0C</t>
  </si>
  <si>
    <t>MAVIGLIA 3
SIRAGUSA 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</si>
</sst>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"/>
  </numFmts>
  <fonts count="30">
    <font>
      <sz val="10.0"/>
      <color rgb="FF000000"/>
      <name val="Arial"/>
      <scheme val="minor"/>
    </font>
    <font>
      <sz val="11.0"/>
      <color theme="1"/>
      <name val="Arial"/>
    </font>
    <font>
      <strike/>
      <color theme="1"/>
      <name val="Arial"/>
    </font>
    <font>
      <color theme="1"/>
      <name val="Arial"/>
    </font>
    <font/>
    <font>
      <sz val="8.0"/>
      <color theme="1"/>
      <name val="Calibri"/>
    </font>
    <font>
      <sz val="18.0"/>
      <color rgb="FF000000"/>
      <name val="Calibri"/>
    </font>
    <font>
      <b/>
      <sz val="8.0"/>
      <color theme="1"/>
      <name val="Calibri"/>
    </font>
    <font>
      <b/>
      <sz val="11.0"/>
      <color rgb="FF000000"/>
      <name val="Calibri"/>
    </font>
    <font>
      <b/>
      <sz val="11.0"/>
      <color theme="1"/>
      <name val="Calibri"/>
    </font>
    <font>
      <sz val="24.0"/>
      <color rgb="FF000000"/>
      <name val="Calibri"/>
    </font>
    <font>
      <sz val="11.0"/>
      <color theme="1"/>
      <name val="Calibri"/>
    </font>
    <font>
      <b/>
      <sz val="8.0"/>
      <color rgb="FF000000"/>
      <name val="Calibri"/>
    </font>
    <font>
      <b/>
      <sz val="10.0"/>
      <color theme="1"/>
      <name val="Arial"/>
    </font>
    <font>
      <sz val="6.0"/>
      <color rgb="FF000000"/>
      <name val="Calibri"/>
    </font>
    <font>
      <b/>
      <sz val="10.0"/>
      <color theme="1"/>
      <name val="Calibri"/>
    </font>
    <font>
      <b/>
      <sz val="8.0"/>
      <color theme="1"/>
      <name val="Arial"/>
    </font>
    <font>
      <sz val="10.0"/>
      <color theme="1"/>
      <name val="Arial"/>
    </font>
    <font>
      <b/>
      <sz val="11.0"/>
      <color theme="1"/>
      <name val="Arial"/>
    </font>
    <font>
      <sz val="6.0"/>
      <color theme="1"/>
      <name val="Calibri"/>
    </font>
    <font>
      <b/>
      <sz val="6.0"/>
      <color theme="1"/>
      <name val="Calibri"/>
    </font>
    <font>
      <sz val="8.0"/>
      <color rgb="FF000000"/>
      <name val="Calibri"/>
    </font>
    <font>
      <sz val="6.0"/>
      <color theme="1"/>
      <name val="Arial"/>
    </font>
    <font>
      <sz val="14.0"/>
      <color theme="1"/>
      <name val="Arial"/>
    </font>
    <font>
      <sz val="11.0"/>
      <color rgb="FF000000"/>
      <name val="Arial"/>
    </font>
    <font>
      <sz val="11.0"/>
      <color rgb="FF000000"/>
      <name val="Inconsolata"/>
    </font>
    <font>
      <sz val="8.0"/>
      <color theme="1"/>
      <name val="Arial"/>
    </font>
    <font>
      <sz val="8.0"/>
      <color rgb="FF000000"/>
      <name val="Arial"/>
    </font>
    <font>
      <b/>
      <sz val="8.0"/>
      <color rgb="FF000000"/>
      <name val="Arial"/>
    </font>
    <font>
      <b/>
      <sz val="18.0"/>
      <color theme="1"/>
      <name val="Arial"/>
    </font>
  </fonts>
  <fills count="21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FF67FF"/>
        <bgColor rgb="FFFF67FF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6AA84F"/>
        <bgColor rgb="FF6AA84F"/>
      </patternFill>
    </fill>
    <fill>
      <patternFill patternType="solid">
        <fgColor rgb="FF93C47D"/>
        <bgColor rgb="FF93C47D"/>
      </patternFill>
    </fill>
    <fill>
      <patternFill patternType="solid">
        <fgColor rgb="FF38761D"/>
        <bgColor rgb="FF38761D"/>
      </patternFill>
    </fill>
    <fill>
      <patternFill patternType="solid">
        <fgColor rgb="FFFD6FFD"/>
        <bgColor rgb="FFFD6FFD"/>
      </patternFill>
    </fill>
    <fill>
      <patternFill patternType="solid">
        <fgColor rgb="FFB7E1CD"/>
        <bgColor rgb="FFB7E1CD"/>
      </patternFill>
    </fill>
    <fill>
      <patternFill patternType="solid">
        <fgColor theme="0"/>
        <bgColor theme="0"/>
      </patternFill>
    </fill>
    <fill>
      <patternFill patternType="solid">
        <fgColor rgb="FFEFEFEF"/>
        <bgColor rgb="FFEFEFEF"/>
      </patternFill>
    </fill>
    <fill>
      <patternFill patternType="solid">
        <fgColor rgb="FF999999"/>
        <bgColor rgb="FF999999"/>
      </patternFill>
    </fill>
    <fill>
      <patternFill patternType="solid">
        <fgColor rgb="FFDBB7E1"/>
        <bgColor rgb="FFDBB7E1"/>
      </patternFill>
    </fill>
    <fill>
      <patternFill patternType="solid">
        <fgColor rgb="FFDDDDDD"/>
        <bgColor rgb="FFDDDDDD"/>
      </patternFill>
    </fill>
  </fills>
  <borders count="8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/>
      <top style="double">
        <color rgb="FF000000"/>
      </top>
      <bottom style="double">
        <color rgb="FF000000"/>
      </bottom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left style="double">
        <color rgb="FF000000"/>
      </left>
      <right/>
      <top style="double">
        <color rgb="FF000000"/>
      </top>
    </border>
    <border>
      <left style="double">
        <color rgb="FF000000"/>
      </left>
      <top style="double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 style="double">
        <color rgb="FF000000"/>
      </left>
      <right/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000000"/>
      </right>
      <bottom style="thin">
        <color rgb="FF000000"/>
      </bottom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</border>
    <border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double">
        <color rgb="FF000000"/>
      </left>
      <right/>
      <bottom style="double">
        <color rgb="FF000000"/>
      </bottom>
    </border>
    <border>
      <left style="double">
        <color rgb="FF000000"/>
      </left>
      <top style="thin">
        <color rgb="FF000000"/>
      </top>
    </border>
    <border>
      <left style="double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thick">
        <color rgb="FF000000"/>
      </bottom>
    </border>
    <border>
      <right style="double">
        <color rgb="FF000000"/>
      </right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double">
        <color rgb="FF000000"/>
      </left>
      <right style="double">
        <color rgb="FF000000"/>
      </right>
      <bottom style="thin">
        <color rgb="FF000000"/>
      </bottom>
    </border>
    <border>
      <left style="thin">
        <color rgb="FF000000"/>
      </left>
      <right style="double">
        <color rgb="FF000000"/>
      </right>
    </border>
    <border>
      <left style="double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right style="double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bottom style="double">
        <color rgb="FF000000"/>
      </bottom>
    </border>
    <border>
      <left style="double">
        <color rgb="FF000000"/>
      </left>
      <right style="thin">
        <color rgb="FF000000"/>
      </right>
      <bottom style="thick">
        <color rgb="FF000000"/>
      </bottom>
    </border>
    <border>
      <right style="double">
        <color rgb="FF000000"/>
      </right>
    </border>
    <border>
      <left style="double">
        <color rgb="FF000000"/>
      </left>
      <top style="double">
        <color rgb="FF000000"/>
      </top>
    </border>
    <border>
      <left style="thin">
        <color rgb="FF000000"/>
      </left>
      <right style="thin">
        <color rgb="FF000000"/>
      </right>
    </border>
    <border>
      <left style="double">
        <color rgb="FF000000"/>
      </left>
      <right style="double">
        <color rgb="FF000000"/>
      </right>
      <bottom style="double">
        <color rgb="FF000000"/>
      </bottom>
    </border>
    <border>
      <left style="double">
        <color rgb="FF000000"/>
      </left>
      <right style="thin">
        <color rgb="FF000000"/>
      </right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/>
      <right/>
      <top/>
      <bottom/>
    </border>
    <border>
      <left/>
      <right/>
      <top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</border>
    <border>
      <left/>
      <right/>
    </border>
    <border>
      <left/>
      <right style="thin">
        <color rgb="FF000000"/>
      </right>
      <top/>
      <bottom/>
    </border>
    <border>
      <left style="thin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double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</border>
    <border>
      <right style="double">
        <color rgb="FF000000"/>
      </right>
      <top style="thin">
        <color rgb="FF000000"/>
      </top>
      <bottom style="double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double">
        <color rgb="FF000000"/>
      </bottom>
    </border>
    <border>
      <left style="thin">
        <color rgb="FF000000"/>
      </left>
      <right/>
      <top style="double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3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0" fontId="3" numFmtId="0" xfId="0" applyBorder="1" applyFont="1"/>
    <xf borderId="2" fillId="0" fontId="4" numFmtId="0" xfId="0" applyBorder="1" applyFont="1"/>
    <xf borderId="0" fillId="0" fontId="5" numFmtId="0" xfId="0" applyAlignment="1" applyFont="1">
      <alignment horizontal="center" vertical="center"/>
    </xf>
    <xf borderId="3" fillId="0" fontId="4" numFmtId="0" xfId="0" applyBorder="1" applyFont="1"/>
    <xf borderId="0" fillId="0" fontId="3" numFmtId="0" xfId="0" applyFont="1"/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readingOrder="0" vertical="center"/>
    </xf>
    <xf borderId="0" fillId="0" fontId="5" numFmtId="0" xfId="0" applyAlignment="1" applyFont="1">
      <alignment horizontal="left"/>
    </xf>
    <xf borderId="0" fillId="0" fontId="7" numFmtId="0" xfId="0" applyAlignment="1" applyFont="1">
      <alignment horizontal="center" vertical="center"/>
    </xf>
    <xf borderId="4" fillId="2" fontId="8" numFmtId="0" xfId="0" applyAlignment="1" applyBorder="1" applyFill="1" applyFont="1">
      <alignment horizontal="center" readingOrder="0" textRotation="90" vertical="center"/>
    </xf>
    <xf borderId="5" fillId="2" fontId="8" numFmtId="0" xfId="0" applyAlignment="1" applyBorder="1" applyFill="1" applyFont="1">
      <alignment horizontal="center" readingOrder="0" textRotation="90" vertical="center"/>
    </xf>
    <xf borderId="6" fillId="3" fontId="8" numFmtId="0" xfId="0" applyAlignment="1" applyBorder="1" applyFill="1" applyFont="1">
      <alignment horizontal="center" textRotation="90" vertical="center"/>
    </xf>
    <xf borderId="7" fillId="2" fontId="9" numFmtId="0" xfId="0" applyAlignment="1" applyBorder="1" applyFill="1" applyFont="1">
      <alignment horizontal="center" readingOrder="0" textRotation="90"/>
    </xf>
    <xf borderId="5" fillId="2" fontId="9" numFmtId="0" xfId="0" applyAlignment="1" applyBorder="1" applyFill="1" applyFont="1">
      <alignment horizontal="center" readingOrder="0" textRotation="90"/>
    </xf>
    <xf borderId="0" fillId="0" fontId="3" numFmtId="0" xfId="0" applyAlignment="1" applyFont="1">
      <alignment vertical="center"/>
    </xf>
    <xf borderId="8" fillId="2" fontId="10" numFmtId="0" xfId="0" applyAlignment="1" applyBorder="1" applyFill="1" applyFont="1">
      <alignment horizontal="center" textRotation="90" vertical="center"/>
    </xf>
    <xf borderId="9" fillId="0" fontId="7" numFmtId="0" xfId="0" applyAlignment="1" applyBorder="1" applyFont="1">
      <alignment horizontal="center" vertical="bottom"/>
    </xf>
    <xf borderId="10" fillId="4" fontId="9" numFmtId="0" xfId="0" applyAlignment="1" applyBorder="1" applyFill="1" applyFont="1">
      <alignment vertical="bottom"/>
    </xf>
    <xf borderId="11" fillId="4" fontId="9" numFmtId="0" xfId="0" applyAlignment="1" applyBorder="1" applyFill="1" applyFont="1">
      <alignment horizontal="center" vertical="bottom"/>
    </xf>
    <xf borderId="12" fillId="5" fontId="1" numFmtId="0" xfId="0" applyAlignment="1" applyBorder="1" applyFill="1" applyFont="1">
      <alignment vertical="bottom"/>
    </xf>
    <xf borderId="12" fillId="5" fontId="1" numFmtId="0" xfId="0" applyAlignment="1" applyBorder="1" applyFill="1" applyFont="1">
      <alignment vertical="bottom"/>
    </xf>
    <xf borderId="13" fillId="0" fontId="5" numFmtId="0" xfId="0" applyAlignment="1" applyBorder="1" applyFont="1">
      <alignment horizontal="center" vertical="center"/>
    </xf>
    <xf borderId="14" fillId="6" fontId="9" numFmtId="0" xfId="0" applyAlignment="1" applyBorder="1" applyFill="1" applyFont="1">
      <alignment horizontal="center" readingOrder="0" vertical="bottom"/>
    </xf>
    <xf borderId="15" fillId="3" fontId="11" numFmtId="0" xfId="0" applyAlignment="1" applyBorder="1" applyFill="1" applyFont="1">
      <alignment vertical="bottom"/>
    </xf>
    <xf borderId="16" fillId="0" fontId="1" numFmtId="0" xfId="0" applyAlignment="1" applyBorder="1" applyFont="1">
      <alignment vertical="bottom"/>
    </xf>
    <xf borderId="11" fillId="6" fontId="9" numFmtId="0" xfId="0" applyAlignment="1" applyBorder="1" applyFill="1" applyFont="1">
      <alignment horizontal="center" vertical="bottom"/>
    </xf>
    <xf borderId="17" fillId="0" fontId="1" numFmtId="0" xfId="0" applyAlignment="1" applyBorder="1" applyFont="1">
      <alignment vertical="bottom"/>
    </xf>
    <xf borderId="18" fillId="0" fontId="4" numFmtId="0" xfId="0" applyBorder="1" applyFont="1"/>
    <xf borderId="13" fillId="7" fontId="7" numFmtId="0" xfId="0" applyAlignment="1" applyBorder="1" applyFill="1" applyFont="1">
      <alignment horizontal="center" vertical="center"/>
    </xf>
    <xf borderId="19" fillId="0" fontId="12" numFmtId="0" xfId="0" applyAlignment="1" applyBorder="1" applyFont="1">
      <alignment horizontal="center" vertical="bottom"/>
    </xf>
    <xf borderId="20" fillId="4" fontId="9" numFmtId="0" xfId="0" applyAlignment="1" applyBorder="1" applyFill="1" applyFont="1">
      <alignment vertical="bottom"/>
    </xf>
    <xf borderId="13" fillId="4" fontId="9" numFmtId="0" xfId="0" applyAlignment="1" applyBorder="1" applyFill="1" applyFont="1">
      <alignment horizontal="center" vertical="bottom"/>
    </xf>
    <xf borderId="13" fillId="5" fontId="1" numFmtId="0" xfId="0" applyAlignment="1" applyBorder="1" applyFill="1" applyFont="1">
      <alignment vertical="bottom"/>
    </xf>
    <xf borderId="16" fillId="5" fontId="1" numFmtId="0" xfId="0" applyAlignment="1" applyBorder="1" applyFill="1" applyFont="1">
      <alignment vertical="bottom"/>
    </xf>
    <xf borderId="21" fillId="3" fontId="11" numFmtId="0" xfId="0" applyAlignment="1" applyBorder="1" applyFill="1" applyFont="1">
      <alignment vertical="bottom"/>
    </xf>
    <xf borderId="13" fillId="6" fontId="9" numFmtId="0" xfId="0" applyAlignment="1" applyBorder="1" applyFill="1" applyFont="1">
      <alignment horizontal="center" vertical="bottom"/>
    </xf>
    <xf borderId="22" fillId="8" fontId="13" numFmtId="0" xfId="0" applyAlignment="1" applyBorder="1" applyFill="1" applyFont="1">
      <alignment horizontal="center" textRotation="90" vertical="center"/>
    </xf>
    <xf borderId="14" fillId="5" fontId="1" numFmtId="0" xfId="0" applyAlignment="1" applyBorder="1" applyFill="1" applyFont="1">
      <alignment vertical="bottom"/>
    </xf>
    <xf borderId="13" fillId="9" fontId="9" numFmtId="0" xfId="0" applyAlignment="1" applyBorder="1" applyFill="1" applyFont="1">
      <alignment horizontal="center" vertical="bottom"/>
    </xf>
    <xf borderId="13" fillId="5" fontId="1" numFmtId="0" xfId="0" applyAlignment="1" applyBorder="1" applyFill="1" applyFont="1">
      <alignment vertical="bottom"/>
    </xf>
    <xf borderId="21" fillId="6" fontId="9" numFmtId="0" xfId="0" applyAlignment="1" applyBorder="1" applyFill="1" applyFont="1">
      <alignment horizontal="center" readingOrder="0" vertical="bottom"/>
    </xf>
    <xf borderId="13" fillId="10" fontId="9" numFmtId="0" xfId="0" applyAlignment="1" applyBorder="1" applyFill="1" applyFont="1">
      <alignment horizontal="center" vertical="bottom"/>
    </xf>
    <xf borderId="17" fillId="5" fontId="1" numFmtId="0" xfId="0" applyAlignment="1" applyBorder="1" applyFill="1" applyFont="1">
      <alignment vertical="bottom"/>
    </xf>
    <xf borderId="23" fillId="8" fontId="13" numFmtId="0" xfId="0" applyAlignment="1" applyBorder="1" applyFill="1" applyFont="1">
      <alignment horizontal="center" textRotation="90" vertical="center"/>
    </xf>
    <xf borderId="20" fillId="5" fontId="1" numFmtId="0" xfId="0" applyAlignment="1" applyBorder="1" applyFill="1" applyFont="1">
      <alignment vertical="bottom"/>
    </xf>
    <xf borderId="13" fillId="9" fontId="9" numFmtId="0" xfId="0" applyAlignment="1" applyBorder="1" applyFill="1" applyFont="1">
      <alignment horizontal="center" readingOrder="0" vertical="bottom"/>
    </xf>
    <xf borderId="13" fillId="4" fontId="9" numFmtId="0" xfId="0" applyAlignment="1" applyBorder="1" applyFill="1" applyFont="1">
      <alignment horizontal="center" readingOrder="0" vertical="bottom"/>
    </xf>
    <xf borderId="13" fillId="4" fontId="9" numFmtId="0" xfId="0" applyAlignment="1" applyBorder="1" applyFill="1" applyFont="1">
      <alignment readingOrder="0" vertical="bottom"/>
    </xf>
    <xf borderId="13" fillId="0" fontId="7" numFmtId="0" xfId="0" applyAlignment="1" applyBorder="1" applyFont="1">
      <alignment horizontal="center" vertical="center"/>
    </xf>
    <xf borderId="20" fillId="5" fontId="1" numFmtId="0" xfId="0" applyAlignment="1" applyBorder="1" applyFill="1" applyFont="1">
      <alignment vertical="bottom"/>
    </xf>
    <xf borderId="24" fillId="0" fontId="1" numFmtId="0" xfId="0" applyAlignment="1" applyBorder="1" applyFont="1">
      <alignment vertical="bottom"/>
    </xf>
    <xf borderId="0" fillId="4" fontId="9" numFmtId="0" xfId="0" applyAlignment="1" applyFill="1" applyFont="1">
      <alignment vertical="bottom"/>
    </xf>
    <xf borderId="0" fillId="0" fontId="14" numFmtId="0" xfId="0" applyAlignment="1" applyFont="1">
      <alignment horizontal="left" vertical="center"/>
    </xf>
    <xf borderId="25" fillId="8" fontId="13" numFmtId="0" xfId="0" applyAlignment="1" applyBorder="1" applyFill="1" applyFont="1">
      <alignment horizontal="center" textRotation="90" vertical="center"/>
    </xf>
    <xf borderId="13" fillId="4" fontId="9" numFmtId="0" xfId="0" applyAlignment="1" applyBorder="1" applyFill="1" applyFont="1">
      <alignment vertical="bottom"/>
    </xf>
    <xf borderId="20" fillId="11" fontId="9" numFmtId="0" xfId="0" applyAlignment="1" applyBorder="1" applyFill="1" applyFont="1">
      <alignment horizontal="center" readingOrder="0"/>
    </xf>
    <xf borderId="0" fillId="0" fontId="15" numFmtId="0" xfId="0" applyAlignment="1" applyFont="1">
      <alignment horizontal="center" vertical="center"/>
    </xf>
    <xf borderId="26" fillId="8" fontId="13" numFmtId="0" xfId="0" applyAlignment="1" applyBorder="1" applyFill="1" applyFont="1">
      <alignment vertical="center"/>
    </xf>
    <xf borderId="20" fillId="0" fontId="1" numFmtId="0" xfId="0" applyAlignment="1" applyBorder="1" applyFont="1">
      <alignment vertical="bottom"/>
    </xf>
    <xf borderId="0" fillId="0" fontId="13" numFmtId="0" xfId="0" applyAlignment="1" applyFont="1">
      <alignment horizontal="center"/>
    </xf>
    <xf borderId="13" fillId="0" fontId="1" numFmtId="0" xfId="0" applyAlignment="1" applyBorder="1" applyFont="1">
      <alignment vertical="bottom"/>
    </xf>
    <xf borderId="1" fillId="0" fontId="13" numFmtId="0" xfId="0" applyAlignment="1" applyBorder="1" applyFont="1">
      <alignment horizontal="center"/>
    </xf>
    <xf borderId="13" fillId="9" fontId="9" numFmtId="0" xfId="0" applyAlignment="1" applyBorder="1" applyFill="1" applyFont="1">
      <alignment horizontal="center" vertical="bottom"/>
    </xf>
    <xf borderId="13" fillId="9" fontId="15" numFmtId="0" xfId="0" applyAlignment="1" applyBorder="1" applyFill="1" applyFont="1">
      <alignment horizontal="center" vertical="center"/>
    </xf>
    <xf borderId="27" fillId="0" fontId="16" numFmtId="0" xfId="0" applyAlignment="1" applyBorder="1" applyFont="1">
      <alignment vertical="center"/>
    </xf>
    <xf borderId="14" fillId="0" fontId="1" numFmtId="0" xfId="0" applyAlignment="1" applyBorder="1" applyFont="1">
      <alignment vertical="bottom"/>
    </xf>
    <xf borderId="16" fillId="6" fontId="9" numFmtId="0" xfId="0" applyAlignment="1" applyBorder="1" applyFill="1" applyFont="1">
      <alignment horizontal="center" vertical="bottom"/>
    </xf>
    <xf borderId="28" fillId="5" fontId="1" numFmtId="0" xfId="0" applyAlignment="1" applyBorder="1" applyFill="1" applyFont="1">
      <alignment vertical="bottom"/>
    </xf>
    <xf borderId="21" fillId="10" fontId="9" numFmtId="0" xfId="0" applyAlignment="1" applyBorder="1" applyFill="1" applyFont="1">
      <alignment horizontal="center" vertical="bottom"/>
    </xf>
    <xf borderId="29" fillId="0" fontId="17" numFmtId="0" xfId="0" applyAlignment="1" applyBorder="1" applyFont="1">
      <alignment horizontal="center"/>
    </xf>
    <xf borderId="28" fillId="12" fontId="15" numFmtId="0" xfId="0" applyAlignment="1" applyBorder="1" applyFill="1" applyFont="1">
      <alignment horizontal="center" vertical="center"/>
    </xf>
    <xf borderId="0" fillId="0" fontId="16" numFmtId="0" xfId="0" applyAlignment="1" applyFont="1">
      <alignment vertical="center"/>
    </xf>
    <xf borderId="0" fillId="0" fontId="1" numFmtId="0" xfId="0" applyAlignment="1" applyFont="1">
      <alignment vertical="bottom"/>
    </xf>
    <xf borderId="28" fillId="0" fontId="15" numFmtId="0" xfId="0" applyAlignment="1" applyBorder="1" applyFont="1">
      <alignment horizontal="center" vertical="center"/>
    </xf>
    <xf borderId="30" fillId="0" fontId="4" numFmtId="0" xfId="0" applyBorder="1" applyFont="1"/>
    <xf borderId="28" fillId="0" fontId="17" numFmtId="0" xfId="0" applyAlignment="1" applyBorder="1" applyFont="1">
      <alignment horizontal="center"/>
    </xf>
    <xf borderId="31" fillId="0" fontId="12" numFmtId="0" xfId="0" applyAlignment="1" applyBorder="1" applyFont="1">
      <alignment horizontal="center" vertical="bottom"/>
    </xf>
    <xf borderId="32" fillId="0" fontId="1" numFmtId="0" xfId="0" applyAlignment="1" applyBorder="1" applyFont="1">
      <alignment vertical="bottom"/>
    </xf>
    <xf borderId="33" fillId="0" fontId="1" numFmtId="0" xfId="0" applyAlignment="1" applyBorder="1" applyFont="1">
      <alignment vertical="bottom"/>
    </xf>
    <xf borderId="34" fillId="0" fontId="1" numFmtId="0" xfId="0" applyAlignment="1" applyBorder="1" applyFont="1">
      <alignment vertical="bottom"/>
    </xf>
    <xf borderId="35" fillId="3" fontId="11" numFmtId="0" xfId="0" applyAlignment="1" applyBorder="1" applyFill="1" applyFont="1">
      <alignment vertical="bottom"/>
    </xf>
    <xf borderId="36" fillId="6" fontId="9" numFmtId="0" xfId="0" applyAlignment="1" applyBorder="1" applyFill="1" applyFont="1">
      <alignment horizontal="center" vertical="bottom"/>
    </xf>
    <xf borderId="37" fillId="5" fontId="1" numFmtId="0" xfId="0" applyAlignment="1" applyBorder="1" applyFill="1" applyFont="1">
      <alignment vertical="bottom"/>
    </xf>
    <xf borderId="35" fillId="10" fontId="9" numFmtId="0" xfId="0" applyAlignment="1" applyBorder="1" applyFill="1" applyFont="1">
      <alignment horizontal="center" vertical="bottom"/>
    </xf>
    <xf borderId="0" fillId="0" fontId="17" numFmtId="0" xfId="0" applyAlignment="1" applyFont="1">
      <alignment vertical="center"/>
    </xf>
    <xf borderId="24" fillId="0" fontId="10" numFmtId="0" xfId="0" applyAlignment="1" applyBorder="1" applyFont="1">
      <alignment horizontal="center" textRotation="90" vertical="center"/>
    </xf>
    <xf borderId="9" fillId="0" fontId="7" numFmtId="0" xfId="0" applyAlignment="1" applyBorder="1" applyFont="1">
      <alignment horizontal="center"/>
    </xf>
    <xf borderId="38" fillId="5" fontId="1" numFmtId="0" xfId="0" applyAlignment="1" applyBorder="1" applyFill="1" applyFont="1">
      <alignment vertical="bottom"/>
    </xf>
    <xf borderId="16" fillId="5" fontId="1" numFmtId="0" xfId="0" applyAlignment="1" applyBorder="1" applyFill="1" applyFont="1">
      <alignment vertical="bottom"/>
    </xf>
    <xf borderId="39" fillId="0" fontId="17" numFmtId="0" xfId="0" applyAlignment="1" applyBorder="1" applyFont="1">
      <alignment horizontal="center"/>
    </xf>
    <xf borderId="28" fillId="4" fontId="9" numFmtId="0" xfId="0" applyAlignment="1" applyBorder="1" applyFill="1" applyFont="1">
      <alignment horizontal="center" vertical="bottom"/>
    </xf>
    <xf borderId="28" fillId="4" fontId="9" numFmtId="0" xfId="0" applyAlignment="1" applyBorder="1" applyFill="1" applyFont="1">
      <alignment horizontal="center" vertical="bottom"/>
    </xf>
    <xf borderId="13" fillId="6" fontId="9" numFmtId="0" xfId="0" applyAlignment="1" applyBorder="1" applyFill="1" applyFont="1">
      <alignment horizontal="center" readingOrder="0" vertical="bottom"/>
    </xf>
    <xf borderId="40" fillId="3" fontId="11" numFmtId="0" xfId="0" applyAlignment="1" applyBorder="1" applyFill="1" applyFont="1">
      <alignment vertical="bottom"/>
    </xf>
    <xf borderId="28" fillId="6" fontId="9" numFmtId="0" xfId="0" applyAlignment="1" applyBorder="1" applyFill="1" applyFont="1">
      <alignment horizontal="center" vertical="bottom"/>
    </xf>
    <xf borderId="41" fillId="6" fontId="9" numFmtId="0" xfId="0" applyAlignment="1" applyBorder="1" applyFill="1" applyFont="1">
      <alignment horizontal="center" shrinkToFit="0" vertical="bottom" wrapText="1"/>
    </xf>
    <xf borderId="21" fillId="6" fontId="9" numFmtId="0" xfId="0" applyAlignment="1" applyBorder="1" applyFill="1" applyFont="1">
      <alignment horizontal="center" vertical="bottom"/>
    </xf>
    <xf borderId="0" fillId="0" fontId="15" numFmtId="0" xfId="0" applyAlignment="1" applyFont="1">
      <alignment vertical="center"/>
    </xf>
    <xf borderId="24" fillId="0" fontId="4" numFmtId="0" xfId="0" applyBorder="1" applyFont="1"/>
    <xf borderId="42" fillId="0" fontId="7" numFmtId="0" xfId="0" applyAlignment="1" applyBorder="1" applyFont="1">
      <alignment horizontal="center"/>
    </xf>
    <xf borderId="16" fillId="0" fontId="13" numFmtId="0" xfId="0" applyAlignment="1" applyBorder="1" applyFont="1">
      <alignment horizontal="center"/>
    </xf>
    <xf borderId="13" fillId="4" fontId="9" numFmtId="0" xfId="0" applyAlignment="1" applyBorder="1" applyFill="1" applyFont="1">
      <alignment horizontal="center" vertical="bottom"/>
    </xf>
    <xf borderId="43" fillId="6" fontId="9" numFmtId="0" xfId="0" applyAlignment="1" applyBorder="1" applyFill="1" applyFont="1">
      <alignment horizontal="center" vertical="bottom"/>
    </xf>
    <xf borderId="14" fillId="6" fontId="9" numFmtId="0" xfId="0" applyAlignment="1" applyBorder="1" applyFill="1" applyFont="1">
      <alignment horizontal="center" vertical="bottom"/>
    </xf>
    <xf borderId="44" fillId="0" fontId="17" numFmtId="0" xfId="0" applyAlignment="1" applyBorder="1" applyFont="1">
      <alignment vertical="center"/>
    </xf>
    <xf borderId="27" fillId="0" fontId="17" numFmtId="0" xfId="0" applyAlignment="1" applyBorder="1" applyFont="1">
      <alignment vertical="center"/>
    </xf>
    <xf borderId="28" fillId="13" fontId="9" numFmtId="0" xfId="0" applyAlignment="1" applyBorder="1" applyFill="1" applyFont="1">
      <alignment horizontal="center" readingOrder="0" vertical="center"/>
    </xf>
    <xf borderId="45" fillId="0" fontId="1" numFmtId="0" xfId="0" applyAlignment="1" applyBorder="1" applyFont="1">
      <alignment vertical="bottom"/>
    </xf>
    <xf borderId="46" fillId="0" fontId="17" numFmtId="0" xfId="0" applyAlignment="1" applyBorder="1" applyFont="1">
      <alignment horizontal="center"/>
    </xf>
    <xf borderId="13" fillId="11" fontId="9" numFmtId="0" xfId="0" applyAlignment="1" applyBorder="1" applyFill="1" applyFont="1">
      <alignment horizontal="center"/>
    </xf>
    <xf borderId="13" fillId="14" fontId="15" numFmtId="0" xfId="0" applyAlignment="1" applyBorder="1" applyFill="1" applyFont="1">
      <alignment horizontal="center"/>
    </xf>
    <xf borderId="0" fillId="0" fontId="16" numFmtId="0" xfId="0" applyFont="1"/>
    <xf borderId="20" fillId="9" fontId="9" numFmtId="0" xfId="0" applyAlignment="1" applyBorder="1" applyFill="1" applyFont="1">
      <alignment horizontal="center" readingOrder="0" vertical="bottom"/>
    </xf>
    <xf borderId="13" fillId="0" fontId="17" numFmtId="0" xfId="0" applyAlignment="1" applyBorder="1" applyFont="1">
      <alignment horizontal="center"/>
    </xf>
    <xf borderId="47" fillId="15" fontId="9" numFmtId="0" xfId="0" applyAlignment="1" applyBorder="1" applyFill="1" applyFont="1">
      <alignment horizontal="center" vertical="bottom"/>
    </xf>
    <xf borderId="13" fillId="15" fontId="9" numFmtId="0" xfId="0" applyAlignment="1" applyBorder="1" applyFill="1" applyFont="1">
      <alignment horizontal="center" vertical="bottom"/>
    </xf>
    <xf borderId="14" fillId="15" fontId="9" numFmtId="0" xfId="0" applyAlignment="1" applyBorder="1" applyFill="1" applyFont="1">
      <alignment horizontal="center" vertical="bottom"/>
    </xf>
    <xf borderId="28" fillId="14" fontId="15" numFmtId="0" xfId="0" applyAlignment="1" applyBorder="1" applyFill="1" applyFont="1">
      <alignment horizontal="center"/>
    </xf>
    <xf borderId="0" fillId="0" fontId="16" numFmtId="0" xfId="0" applyAlignment="1" applyFont="1">
      <alignment readingOrder="0"/>
    </xf>
    <xf borderId="20" fillId="4" fontId="9" numFmtId="0" xfId="0" applyAlignment="1" applyBorder="1" applyFill="1" applyFont="1">
      <alignment vertical="bottom"/>
    </xf>
    <xf borderId="0" fillId="0" fontId="18" numFmtId="0" xfId="0" applyAlignment="1" applyFont="1">
      <alignment readingOrder="0" vertical="bottom"/>
    </xf>
    <xf borderId="20" fillId="4" fontId="9" numFmtId="0" xfId="0" applyAlignment="1" applyBorder="1" applyFill="1" applyFont="1">
      <alignment horizontal="center" vertical="bottom"/>
    </xf>
    <xf borderId="48" fillId="0" fontId="17" numFmtId="0" xfId="0" applyAlignment="1" applyBorder="1" applyFont="1">
      <alignment horizontal="center"/>
    </xf>
    <xf borderId="14" fillId="9" fontId="9" numFmtId="0" xfId="0" applyAlignment="1" applyBorder="1" applyFill="1" applyFont="1">
      <alignment horizontal="center" readingOrder="0" vertical="bottom"/>
    </xf>
    <xf borderId="28" fillId="14" fontId="15" numFmtId="0" xfId="0" applyAlignment="1" applyBorder="1" applyFill="1" applyFont="1">
      <alignment horizontal="center" readingOrder="0"/>
    </xf>
    <xf borderId="21" fillId="0" fontId="1" numFmtId="0" xfId="0" applyAlignment="1" applyBorder="1" applyFont="1">
      <alignment vertical="bottom"/>
    </xf>
    <xf borderId="38" fillId="0" fontId="1" numFmtId="0" xfId="0" applyAlignment="1" applyBorder="1" applyFont="1">
      <alignment vertical="bottom"/>
    </xf>
    <xf borderId="3" fillId="0" fontId="13" numFmtId="0" xfId="0" applyAlignment="1" applyBorder="1" applyFont="1">
      <alignment horizontal="center"/>
    </xf>
    <xf borderId="28" fillId="0" fontId="1" numFmtId="0" xfId="0" applyAlignment="1" applyBorder="1" applyFont="1">
      <alignment vertical="bottom"/>
    </xf>
    <xf borderId="13" fillId="6" fontId="15" numFmtId="0" xfId="0" applyAlignment="1" applyBorder="1" applyFill="1" applyFont="1">
      <alignment horizontal="center" vertical="center"/>
    </xf>
    <xf borderId="0" fillId="16" fontId="16" numFmtId="0" xfId="0" applyAlignment="1" applyFill="1" applyFont="1">
      <alignment vertical="center"/>
    </xf>
    <xf borderId="49" fillId="0" fontId="4" numFmtId="0" xfId="0" applyBorder="1" applyFont="1"/>
    <xf borderId="24" fillId="0" fontId="7" numFmtId="0" xfId="0" applyAlignment="1" applyBorder="1" applyFont="1">
      <alignment horizontal="center"/>
    </xf>
    <xf borderId="50" fillId="0" fontId="1" numFmtId="0" xfId="0" applyAlignment="1" applyBorder="1" applyFont="1">
      <alignment vertical="bottom"/>
    </xf>
    <xf borderId="36" fillId="0" fontId="1" numFmtId="0" xfId="0" applyAlignment="1" applyBorder="1" applyFont="1">
      <alignment vertical="bottom"/>
    </xf>
    <xf borderId="35" fillId="0" fontId="1" numFmtId="0" xfId="0" applyAlignment="1" applyBorder="1" applyFont="1">
      <alignment vertical="bottom"/>
    </xf>
    <xf borderId="37" fillId="0" fontId="1" numFmtId="0" xfId="0" applyAlignment="1" applyBorder="1" applyFont="1">
      <alignment vertical="bottom"/>
    </xf>
    <xf borderId="16" fillId="5" fontId="1" numFmtId="0" xfId="0" applyAlignment="1" applyBorder="1" applyFill="1" applyFont="1">
      <alignment readingOrder="0" vertical="bottom"/>
    </xf>
    <xf borderId="28" fillId="10" fontId="9" numFmtId="0" xfId="0" applyAlignment="1" applyBorder="1" applyFill="1" applyFont="1">
      <alignment horizontal="center" vertical="bottom"/>
    </xf>
    <xf borderId="28" fillId="0" fontId="1" numFmtId="0" xfId="0" applyAlignment="1" applyBorder="1" applyFont="1">
      <alignment vertical="bottom"/>
    </xf>
    <xf borderId="51" fillId="0" fontId="16" numFmtId="0" xfId="0" applyAlignment="1" applyBorder="1" applyFont="1">
      <alignment vertical="center"/>
    </xf>
    <xf borderId="28" fillId="11" fontId="9" numFmtId="0" xfId="0" applyAlignment="1" applyBorder="1" applyFill="1" applyFont="1">
      <alignment horizontal="center" readingOrder="0"/>
    </xf>
    <xf borderId="13" fillId="5" fontId="9" numFmtId="0" xfId="0" applyAlignment="1" applyBorder="1" applyFill="1" applyFont="1">
      <alignment horizontal="center" readingOrder="0" vertical="bottom"/>
    </xf>
    <xf borderId="20" fillId="4" fontId="9" numFmtId="0" xfId="0" applyAlignment="1" applyBorder="1" applyFill="1" applyFont="1">
      <alignment horizontal="center" readingOrder="0" vertical="bottom"/>
    </xf>
    <xf borderId="17" fillId="10" fontId="9" numFmtId="0" xfId="0" applyAlignment="1" applyBorder="1" applyFill="1" applyFont="1">
      <alignment horizontal="center" vertical="bottom"/>
    </xf>
    <xf borderId="20" fillId="4" fontId="9" numFmtId="0" xfId="0" applyAlignment="1" applyBorder="1" applyFill="1" applyFont="1">
      <alignment horizontal="center" readingOrder="0" vertical="bottom"/>
    </xf>
    <xf borderId="0" fillId="5" fontId="1" numFmtId="0" xfId="0" applyAlignment="1" applyFill="1" applyFont="1">
      <alignment vertical="bottom"/>
    </xf>
    <xf borderId="40" fillId="3" fontId="11" numFmtId="0" xfId="0" applyBorder="1" applyFill="1" applyFont="1"/>
    <xf borderId="28" fillId="11" fontId="9" numFmtId="0" xfId="0" applyAlignment="1" applyBorder="1" applyFill="1" applyFont="1">
      <alignment horizontal="center"/>
    </xf>
    <xf borderId="0" fillId="0" fontId="5" numFmtId="0" xfId="0" applyAlignment="1" applyFont="1">
      <alignment horizontal="center"/>
    </xf>
    <xf borderId="21" fillId="3" fontId="11" numFmtId="0" xfId="0" applyBorder="1" applyFill="1" applyFont="1"/>
    <xf borderId="0" fillId="0" fontId="3" numFmtId="0" xfId="0" applyAlignment="1" applyFont="1">
      <alignment vertical="bottom"/>
    </xf>
    <xf borderId="14" fillId="0" fontId="9" numFmtId="0" xfId="0" applyAlignment="1" applyBorder="1" applyFont="1">
      <alignment horizontal="center" readingOrder="0" vertical="bottom"/>
    </xf>
    <xf borderId="28" fillId="11" fontId="9" numFmtId="0" xfId="0" applyAlignment="1" applyBorder="1" applyFill="1" applyFont="1">
      <alignment horizontal="center"/>
    </xf>
    <xf borderId="13" fillId="0" fontId="15" numFmtId="0" xfId="0" applyAlignment="1" applyBorder="1" applyFont="1">
      <alignment horizontal="center" vertical="center"/>
    </xf>
    <xf borderId="0" fillId="0" fontId="16" numFmtId="0" xfId="0" applyAlignment="1" applyFont="1">
      <alignment readingOrder="0" vertical="center"/>
    </xf>
    <xf borderId="0" fillId="0" fontId="1" numFmtId="0" xfId="0" applyAlignment="1" applyFont="1">
      <alignment vertical="bottom"/>
    </xf>
    <xf borderId="16" fillId="10" fontId="9" numFmtId="0" xfId="0" applyAlignment="1" applyBorder="1" applyFill="1" applyFont="1">
      <alignment horizontal="center" vertical="bottom"/>
    </xf>
    <xf borderId="0" fillId="0" fontId="14" numFmtId="0" xfId="0" applyAlignment="1" applyFont="1">
      <alignment horizontal="center" vertical="center"/>
    </xf>
    <xf borderId="28" fillId="13" fontId="15" numFmtId="0" xfId="0" applyAlignment="1" applyBorder="1" applyFill="1" applyFont="1">
      <alignment horizontal="center" readingOrder="0" vertical="center"/>
    </xf>
    <xf borderId="0" fillId="0" fontId="19" numFmtId="164" xfId="0" applyAlignment="1" applyFont="1" applyNumberFormat="1">
      <alignment horizontal="left" vertical="center"/>
    </xf>
    <xf borderId="13" fillId="0" fontId="15" numFmtId="0" xfId="0" applyAlignment="1" applyBorder="1" applyFont="1">
      <alignment horizontal="center" readingOrder="0" vertical="center"/>
    </xf>
    <xf borderId="49" fillId="0" fontId="7" numFmtId="0" xfId="0" applyAlignment="1" applyBorder="1" applyFont="1">
      <alignment horizontal="center"/>
    </xf>
    <xf borderId="35" fillId="6" fontId="9" numFmtId="0" xfId="0" applyAlignment="1" applyBorder="1" applyFill="1" applyFont="1">
      <alignment horizontal="center" readingOrder="0" vertical="bottom"/>
    </xf>
    <xf borderId="36" fillId="10" fontId="9" numFmtId="0" xfId="0" applyAlignment="1" applyBorder="1" applyFill="1" applyFont="1">
      <alignment horizontal="center" vertical="bottom"/>
    </xf>
    <xf borderId="35" fillId="5" fontId="1" numFmtId="0" xfId="0" applyAlignment="1" applyBorder="1" applyFill="1" applyFont="1">
      <alignment vertical="bottom"/>
    </xf>
    <xf borderId="52" fillId="0" fontId="10" numFmtId="0" xfId="0" applyAlignment="1" applyBorder="1" applyFont="1">
      <alignment horizontal="center" textRotation="90" vertical="center"/>
    </xf>
    <xf borderId="38" fillId="11" fontId="9" numFmtId="0" xfId="0" applyAlignment="1" applyBorder="1" applyFill="1" applyFont="1">
      <alignment horizontal="center" readingOrder="0"/>
    </xf>
    <xf borderId="17" fillId="0" fontId="1" numFmtId="0" xfId="0" applyAlignment="1" applyBorder="1" applyFont="1">
      <alignment vertical="bottom"/>
    </xf>
    <xf borderId="44" fillId="6" fontId="9" numFmtId="0" xfId="0" applyAlignment="1" applyBorder="1" applyFill="1" applyFont="1">
      <alignment horizontal="center" vertical="bottom"/>
    </xf>
    <xf borderId="20" fillId="9" fontId="9" numFmtId="0" xfId="0" applyAlignment="1" applyBorder="1" applyFill="1" applyFont="1">
      <alignment horizontal="center" vertical="bottom"/>
    </xf>
    <xf borderId="20" fillId="4" fontId="9" numFmtId="0" xfId="0" applyAlignment="1" applyBorder="1" applyFill="1" applyFont="1">
      <alignment horizontal="center" vertical="bottom"/>
    </xf>
    <xf borderId="14" fillId="6" fontId="9" numFmtId="0" xfId="0" applyAlignment="1" applyBorder="1" applyFill="1" applyFont="1">
      <alignment horizontal="center" vertical="bottom"/>
    </xf>
    <xf borderId="13" fillId="0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  <xf borderId="17" fillId="11" fontId="9" numFmtId="0" xfId="0" applyAlignment="1" applyBorder="1" applyFill="1" applyFont="1">
      <alignment horizontal="center" readingOrder="0"/>
    </xf>
    <xf borderId="0" fillId="16" fontId="3" numFmtId="0" xfId="0" applyFill="1" applyFont="1"/>
    <xf borderId="0" fillId="16" fontId="14" numFmtId="0" xfId="0" applyAlignment="1" applyFill="1" applyFont="1">
      <alignment horizontal="left" vertical="center"/>
    </xf>
    <xf borderId="0" fillId="16" fontId="9" numFmtId="0" xfId="0" applyAlignment="1" applyFill="1" applyFont="1">
      <alignment horizontal="center"/>
    </xf>
    <xf borderId="0" fillId="16" fontId="15" numFmtId="0" xfId="0" applyAlignment="1" applyFill="1" applyFont="1">
      <alignment horizontal="center" vertical="center"/>
    </xf>
    <xf borderId="0" fillId="16" fontId="9" numFmtId="0" xfId="0" applyAlignment="1" applyFill="1" applyFont="1">
      <alignment horizontal="center" vertical="center"/>
    </xf>
    <xf borderId="0" fillId="16" fontId="9" numFmtId="0" xfId="0" applyAlignment="1" applyFill="1" applyFont="1">
      <alignment horizontal="center" vertical="bottom"/>
    </xf>
    <xf borderId="0" fillId="0" fontId="20" numFmtId="0" xfId="0" applyAlignment="1" applyFont="1">
      <alignment horizontal="center" vertical="center"/>
    </xf>
    <xf borderId="35" fillId="3" fontId="11" numFmtId="0" xfId="0" applyBorder="1" applyFill="1" applyFont="1"/>
    <xf borderId="0" fillId="0" fontId="21" numFmtId="0" xfId="0" applyAlignment="1" applyFont="1">
      <alignment horizontal="center"/>
    </xf>
    <xf borderId="40" fillId="0" fontId="7" numFmtId="0" xfId="0" applyAlignment="1" applyBorder="1" applyFont="1">
      <alignment horizontal="center"/>
    </xf>
    <xf borderId="16" fillId="4" fontId="9" numFmtId="0" xfId="0" applyAlignment="1" applyBorder="1" applyFill="1" applyFont="1">
      <alignment horizontal="center" readingOrder="0" vertical="bottom"/>
    </xf>
    <xf borderId="28" fillId="9" fontId="9" numFmtId="0" xfId="0" applyAlignment="1" applyBorder="1" applyFill="1" applyFont="1">
      <alignment horizontal="center" vertical="bottom"/>
    </xf>
    <xf borderId="28" fillId="5" fontId="9" numFmtId="0" xfId="0" applyAlignment="1" applyBorder="1" applyFill="1" applyFont="1">
      <alignment horizontal="center" vertical="bottom"/>
    </xf>
    <xf borderId="53" fillId="6" fontId="9" numFmtId="0" xfId="0" applyAlignment="1" applyBorder="1" applyFill="1" applyFont="1">
      <alignment horizontal="center" shrinkToFit="0" vertical="bottom" wrapText="1"/>
    </xf>
    <xf borderId="13" fillId="0" fontId="9" numFmtId="0" xfId="0" applyAlignment="1" applyBorder="1" applyFont="1">
      <alignment horizontal="center" vertical="bottom"/>
    </xf>
    <xf borderId="0" fillId="16" fontId="22" numFmtId="0" xfId="0" applyAlignment="1" applyFill="1" applyFont="1">
      <alignment horizontal="center" vertical="center"/>
    </xf>
    <xf borderId="16" fillId="12" fontId="9" numFmtId="0" xfId="0" applyAlignment="1" applyBorder="1" applyFill="1" applyFont="1">
      <alignment horizontal="center" vertical="bottom"/>
    </xf>
    <xf borderId="21" fillId="12" fontId="9" numFmtId="0" xfId="0" applyAlignment="1" applyBorder="1" applyFill="1" applyFont="1">
      <alignment horizontal="center" vertical="bottom"/>
    </xf>
    <xf borderId="0" fillId="0" fontId="22" numFmtId="0" xfId="0" applyAlignment="1" applyFont="1">
      <alignment horizontal="center" vertical="center"/>
    </xf>
    <xf borderId="21" fillId="3" fontId="1" numFmtId="0" xfId="0" applyAlignment="1" applyBorder="1" applyFill="1" applyFont="1">
      <alignment vertical="bottom"/>
    </xf>
    <xf borderId="54" fillId="0" fontId="7" numFmtId="0" xfId="0" applyAlignment="1" applyBorder="1" applyFont="1">
      <alignment horizontal="center"/>
    </xf>
    <xf borderId="55" fillId="0" fontId="1" numFmtId="0" xfId="0" applyAlignment="1" applyBorder="1" applyFont="1">
      <alignment vertical="bottom"/>
    </xf>
    <xf borderId="56" fillId="0" fontId="1" numFmtId="0" xfId="0" applyAlignment="1" applyBorder="1" applyFont="1">
      <alignment vertical="bottom"/>
    </xf>
    <xf borderId="57" fillId="0" fontId="1" numFmtId="0" xfId="0" applyAlignment="1" applyBorder="1" applyFont="1">
      <alignment vertical="bottom"/>
    </xf>
    <xf borderId="58" fillId="3" fontId="1" numFmtId="0" xfId="0" applyAlignment="1" applyBorder="1" applyFill="1" applyFont="1">
      <alignment vertical="bottom"/>
    </xf>
    <xf borderId="58" fillId="0" fontId="1" numFmtId="0" xfId="0" applyAlignment="1" applyBorder="1" applyFont="1">
      <alignment vertical="bottom"/>
    </xf>
    <xf borderId="0" fillId="0" fontId="5" numFmtId="0" xfId="0" applyAlignment="1" applyFont="1">
      <alignment horizontal="left" readingOrder="0"/>
    </xf>
    <xf borderId="0" fillId="0" fontId="11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11" numFmtId="0" xfId="0" applyAlignment="1" applyFont="1">
      <alignment vertical="bottom"/>
    </xf>
    <xf borderId="0" fillId="0" fontId="3" numFmtId="0" xfId="0" applyAlignment="1" applyFont="1">
      <alignment vertical="bottom"/>
    </xf>
    <xf borderId="13" fillId="0" fontId="5" numFmtId="164" xfId="0" applyAlignment="1" applyBorder="1" applyFont="1" applyNumberFormat="1">
      <alignment horizontal="center" vertical="center"/>
    </xf>
    <xf borderId="0" fillId="0" fontId="23" numFmtId="0" xfId="0" applyAlignment="1" applyFont="1">
      <alignment horizontal="center" vertical="center"/>
    </xf>
    <xf borderId="59" fillId="5" fontId="24" numFmtId="0" xfId="0" applyAlignment="1" applyBorder="1" applyFill="1" applyFont="1">
      <alignment horizontal="center"/>
    </xf>
    <xf borderId="60" fillId="17" fontId="17" numFmtId="0" xfId="0" applyAlignment="1" applyBorder="1" applyFill="1" applyFont="1">
      <alignment horizontal="center" vertical="center"/>
    </xf>
    <xf borderId="10" fillId="0" fontId="17" numFmtId="0" xfId="0" applyBorder="1" applyFont="1"/>
    <xf borderId="11" fillId="0" fontId="17" numFmtId="0" xfId="0" applyBorder="1" applyFont="1"/>
    <xf borderId="61" fillId="0" fontId="17" numFmtId="0" xfId="0" applyBorder="1" applyFont="1"/>
    <xf borderId="0" fillId="0" fontId="17" numFmtId="0" xfId="0" applyFont="1"/>
    <xf borderId="62" fillId="0" fontId="4" numFmtId="0" xfId="0" applyBorder="1" applyFont="1"/>
    <xf borderId="20" fillId="0" fontId="17" numFmtId="0" xfId="0" applyBorder="1" applyFont="1"/>
    <xf borderId="13" fillId="0" fontId="17" numFmtId="0" xfId="0" applyBorder="1" applyFont="1"/>
    <xf borderId="14" fillId="0" fontId="17" numFmtId="0" xfId="0" applyBorder="1" applyFont="1"/>
    <xf borderId="63" fillId="5" fontId="25" numFmtId="0" xfId="0" applyBorder="1" applyFill="1" applyFont="1"/>
    <xf borderId="64" fillId="0" fontId="13" numFmtId="0" xfId="0" applyAlignment="1" applyBorder="1" applyFont="1">
      <alignment horizontal="center"/>
    </xf>
    <xf borderId="65" fillId="0" fontId="17" numFmtId="0" xfId="0" applyAlignment="1" applyBorder="1" applyFont="1">
      <alignment horizontal="center"/>
    </xf>
    <xf borderId="43" fillId="0" fontId="17" numFmtId="0" xfId="0" applyAlignment="1" applyBorder="1" applyFont="1">
      <alignment horizontal="center"/>
    </xf>
    <xf borderId="66" fillId="0" fontId="17" numFmtId="0" xfId="0" applyAlignment="1" applyBorder="1" applyFont="1">
      <alignment horizontal="center"/>
    </xf>
    <xf borderId="67" fillId="0" fontId="13" numFmtId="0" xfId="0" applyAlignment="1" applyBorder="1" applyFont="1">
      <alignment horizontal="center"/>
    </xf>
    <xf borderId="9" fillId="0" fontId="13" numFmtId="0" xfId="0" applyAlignment="1" applyBorder="1" applyFont="1">
      <alignment horizontal="center"/>
    </xf>
    <xf borderId="68" fillId="0" fontId="17" numFmtId="0" xfId="0" applyAlignment="1" applyBorder="1" applyFont="1">
      <alignment horizontal="center"/>
    </xf>
    <xf borderId="11" fillId="0" fontId="17" numFmtId="0" xfId="0" applyAlignment="1" applyBorder="1" applyFont="1">
      <alignment horizontal="center"/>
    </xf>
    <xf borderId="69" fillId="0" fontId="17" numFmtId="0" xfId="0" applyAlignment="1" applyBorder="1" applyFont="1">
      <alignment horizontal="center"/>
    </xf>
    <xf borderId="15" fillId="0" fontId="13" numFmtId="0" xfId="0" applyAlignment="1" applyBorder="1" applyFont="1">
      <alignment horizontal="center"/>
    </xf>
    <xf borderId="19" fillId="0" fontId="13" numFmtId="0" xfId="0" applyAlignment="1" applyBorder="1" applyFont="1">
      <alignment horizontal="center"/>
    </xf>
    <xf borderId="70" fillId="0" fontId="13" numFmtId="0" xfId="0" applyAlignment="1" applyBorder="1" applyFont="1">
      <alignment horizontal="center"/>
    </xf>
    <xf borderId="71" fillId="0" fontId="13" numFmtId="0" xfId="0" applyAlignment="1" applyBorder="1" applyFont="1">
      <alignment horizontal="center"/>
    </xf>
    <xf borderId="72" fillId="0" fontId="17" numFmtId="0" xfId="0" applyAlignment="1" applyBorder="1" applyFont="1">
      <alignment horizontal="center"/>
    </xf>
    <xf borderId="73" fillId="0" fontId="17" numFmtId="0" xfId="0" applyAlignment="1" applyBorder="1" applyFont="1">
      <alignment horizontal="center"/>
    </xf>
    <xf borderId="74" fillId="0" fontId="17" numFmtId="0" xfId="0" applyAlignment="1" applyBorder="1" applyFont="1">
      <alignment horizontal="center"/>
    </xf>
    <xf borderId="75" fillId="0" fontId="13" numFmtId="0" xfId="0" applyAlignment="1" applyBorder="1" applyFont="1">
      <alignment horizontal="center"/>
    </xf>
    <xf borderId="0" fillId="8" fontId="13" numFmtId="0" xfId="0" applyAlignment="1" applyFill="1" applyFont="1">
      <alignment horizontal="center" vertical="center"/>
    </xf>
    <xf borderId="28" fillId="8" fontId="13" numFmtId="0" xfId="0" applyAlignment="1" applyBorder="1" applyFill="1" applyFont="1">
      <alignment horizontal="center" vertical="center"/>
    </xf>
    <xf borderId="28" fillId="0" fontId="13" numFmtId="0" xfId="0" applyAlignment="1" applyBorder="1" applyFont="1">
      <alignment horizontal="center" vertical="center"/>
    </xf>
    <xf borderId="16" fillId="0" fontId="13" numFmtId="0" xfId="0" applyAlignment="1" applyBorder="1" applyFont="1">
      <alignment horizontal="center" vertical="center"/>
    </xf>
    <xf borderId="0" fillId="0" fontId="17" numFmtId="0" xfId="0" applyAlignment="1" applyFont="1">
      <alignment horizontal="center"/>
    </xf>
    <xf borderId="76" fillId="0" fontId="17" numFmtId="0" xfId="0" applyBorder="1" applyFont="1"/>
    <xf borderId="43" fillId="0" fontId="17" numFmtId="0" xfId="0" applyBorder="1" applyFont="1"/>
    <xf borderId="77" fillId="0" fontId="17" numFmtId="0" xfId="0" applyBorder="1" applyFont="1"/>
    <xf borderId="0" fillId="0" fontId="17" numFmtId="0" xfId="0" applyAlignment="1" applyFont="1">
      <alignment horizontal="center" vertical="center"/>
    </xf>
    <xf borderId="0" fillId="0" fontId="26" numFmtId="0" xfId="0" applyAlignment="1" applyFont="1">
      <alignment horizontal="left"/>
    </xf>
    <xf borderId="10" fillId="0" fontId="27" numFmtId="0" xfId="0" applyAlignment="1" applyBorder="1" applyFont="1">
      <alignment horizontal="left"/>
    </xf>
    <xf borderId="11" fillId="0" fontId="26" numFmtId="0" xfId="0" applyAlignment="1" applyBorder="1" applyFont="1">
      <alignment horizontal="left"/>
    </xf>
    <xf borderId="61" fillId="0" fontId="26" numFmtId="0" xfId="0" applyAlignment="1" applyBorder="1" applyFont="1">
      <alignment horizontal="left"/>
    </xf>
    <xf borderId="10" fillId="0" fontId="26" numFmtId="0" xfId="0" applyBorder="1" applyFont="1"/>
    <xf borderId="11" fillId="0" fontId="26" numFmtId="0" xfId="0" applyBorder="1" applyFont="1"/>
    <xf borderId="61" fillId="0" fontId="26" numFmtId="0" xfId="0" applyBorder="1" applyFont="1"/>
    <xf borderId="20" fillId="0" fontId="26" numFmtId="0" xfId="0" applyAlignment="1" applyBorder="1" applyFont="1">
      <alignment horizontal="left"/>
    </xf>
    <xf borderId="13" fillId="0" fontId="28" numFmtId="0" xfId="0" applyAlignment="1" applyBorder="1" applyFont="1">
      <alignment horizontal="center"/>
    </xf>
    <xf borderId="14" fillId="0" fontId="28" numFmtId="0" xfId="0" applyAlignment="1" applyBorder="1" applyFont="1">
      <alignment horizontal="center"/>
    </xf>
    <xf borderId="13" fillId="0" fontId="27" numFmtId="0" xfId="0" applyAlignment="1" applyBorder="1" applyFont="1">
      <alignment horizontal="center"/>
    </xf>
    <xf borderId="14" fillId="0" fontId="27" numFmtId="0" xfId="0" applyAlignment="1" applyBorder="1" applyFont="1">
      <alignment horizontal="center"/>
    </xf>
    <xf borderId="0" fillId="0" fontId="26" numFmtId="0" xfId="0" applyAlignment="1" applyFont="1">
      <alignment horizontal="center"/>
    </xf>
    <xf borderId="20" fillId="0" fontId="26" numFmtId="0" xfId="0" applyBorder="1" applyFont="1"/>
    <xf borderId="13" fillId="0" fontId="16" numFmtId="0" xfId="0" applyAlignment="1" applyBorder="1" applyFont="1">
      <alignment horizontal="center"/>
    </xf>
    <xf borderId="14" fillId="0" fontId="16" numFmtId="0" xfId="0" applyAlignment="1" applyBorder="1" applyFont="1">
      <alignment horizontal="center"/>
    </xf>
    <xf borderId="20" fillId="0" fontId="28" numFmtId="0" xfId="0" applyAlignment="1" applyBorder="1" applyFont="1">
      <alignment horizontal="left"/>
    </xf>
    <xf borderId="13" fillId="0" fontId="27" numFmtId="0" xfId="0" applyAlignment="1" applyBorder="1" applyFont="1">
      <alignment horizontal="left"/>
    </xf>
    <xf borderId="14" fillId="0" fontId="27" numFmtId="0" xfId="0" applyAlignment="1" applyBorder="1" applyFont="1">
      <alignment horizontal="left"/>
    </xf>
    <xf borderId="0" fillId="0" fontId="27" numFmtId="0" xfId="0" applyAlignment="1" applyFont="1">
      <alignment horizontal="left"/>
    </xf>
    <xf borderId="20" fillId="0" fontId="27" numFmtId="0" xfId="0" applyAlignment="1" applyBorder="1" applyFont="1">
      <alignment horizontal="left"/>
    </xf>
    <xf borderId="14" fillId="5" fontId="25" numFmtId="0" xfId="0" applyBorder="1" applyFill="1" applyFont="1"/>
    <xf borderId="20" fillId="0" fontId="16" numFmtId="0" xfId="0" applyBorder="1" applyFont="1"/>
    <xf borderId="13" fillId="0" fontId="26" numFmtId="0" xfId="0" applyBorder="1" applyFont="1"/>
    <xf borderId="14" fillId="0" fontId="26" numFmtId="0" xfId="0" applyBorder="1" applyFont="1"/>
    <xf borderId="13" fillId="7" fontId="5" numFmtId="0" xfId="0" applyAlignment="1" applyBorder="1" applyFill="1" applyFont="1">
      <alignment horizontal="center" vertical="center"/>
    </xf>
    <xf borderId="78" fillId="0" fontId="17" numFmtId="0" xfId="0" applyBorder="1" applyFont="1"/>
    <xf borderId="73" fillId="0" fontId="17" numFmtId="0" xfId="0" applyBorder="1" applyFont="1"/>
    <xf borderId="57" fillId="0" fontId="17" numFmtId="0" xfId="0" applyBorder="1" applyFont="1"/>
    <xf borderId="0" fillId="0" fontId="26" numFmtId="0" xfId="0" applyFont="1"/>
    <xf borderId="0" fillId="0" fontId="29" numFmtId="0" xfId="0" applyFont="1"/>
    <xf borderId="0" fillId="0" fontId="18" numFmtId="0" xfId="0" applyFont="1"/>
    <xf borderId="0" fillId="0" fontId="13" numFmtId="0" xfId="0" applyFont="1"/>
    <xf borderId="0" fillId="0" fontId="18" numFmtId="0" xfId="0" applyAlignment="1" applyFont="1">
      <alignment horizontal="center" vertical="center"/>
    </xf>
    <xf borderId="8" fillId="17" fontId="17" numFmtId="0" xfId="0" applyAlignment="1" applyBorder="1" applyFill="1" applyFont="1">
      <alignment horizontal="center" vertical="center"/>
    </xf>
    <xf borderId="52" fillId="0" fontId="17" numFmtId="0" xfId="0" applyBorder="1" applyFont="1"/>
    <xf borderId="79" fillId="0" fontId="17" numFmtId="0" xfId="0" applyBorder="1" applyFont="1"/>
    <xf borderId="4" fillId="0" fontId="17" numFmtId="0" xfId="0" applyAlignment="1" applyBorder="1" applyFont="1">
      <alignment horizontal="center" vertical="center"/>
    </xf>
    <xf borderId="24" fillId="0" fontId="17" numFmtId="0" xfId="0" applyBorder="1" applyFont="1"/>
    <xf borderId="1" fillId="0" fontId="17" numFmtId="0" xfId="0" applyBorder="1" applyFont="1"/>
    <xf borderId="80" fillId="0" fontId="4" numFmtId="0" xfId="0" applyBorder="1" applyFont="1"/>
    <xf borderId="13" fillId="15" fontId="17" numFmtId="0" xfId="0" applyBorder="1" applyFill="1" applyFont="1"/>
    <xf borderId="81" fillId="15" fontId="17" numFmtId="0" xfId="0" applyBorder="1" applyFill="1" applyFont="1"/>
    <xf borderId="59" fillId="15" fontId="17" numFmtId="0" xfId="0" applyBorder="1" applyFill="1" applyFont="1"/>
    <xf borderId="59" fillId="18" fontId="17" numFmtId="0" xfId="0" applyBorder="1" applyFill="1" applyFont="1"/>
    <xf borderId="78" fillId="0" fontId="28" numFmtId="0" xfId="0" applyAlignment="1" applyBorder="1" applyFont="1">
      <alignment horizontal="left"/>
    </xf>
    <xf borderId="73" fillId="0" fontId="27" numFmtId="0" xfId="0" applyAlignment="1" applyBorder="1" applyFont="1">
      <alignment horizontal="left"/>
    </xf>
    <xf borderId="57" fillId="0" fontId="27" numFmtId="0" xfId="0" applyAlignment="1" applyBorder="1" applyFont="1">
      <alignment horizontal="left"/>
    </xf>
    <xf borderId="78" fillId="0" fontId="27" numFmtId="0" xfId="0" applyAlignment="1" applyBorder="1" applyFont="1">
      <alignment horizontal="left"/>
    </xf>
    <xf borderId="57" fillId="5" fontId="25" numFmtId="0" xfId="0" applyBorder="1" applyFill="1" applyFont="1"/>
    <xf borderId="78" fillId="0" fontId="16" numFmtId="0" xfId="0" applyBorder="1" applyFont="1"/>
    <xf borderId="73" fillId="0" fontId="26" numFmtId="0" xfId="0" applyBorder="1" applyFont="1"/>
    <xf borderId="59" fillId="19" fontId="17" numFmtId="0" xfId="0" applyBorder="1" applyFill="1" applyFont="1"/>
    <xf borderId="57" fillId="0" fontId="26" numFmtId="0" xfId="0" applyBorder="1" applyFont="1"/>
    <xf borderId="59" fillId="5" fontId="25" numFmtId="0" xfId="0" applyBorder="1" applyFill="1" applyFont="1"/>
    <xf borderId="13" fillId="3" fontId="17" numFmtId="0" xfId="0" applyBorder="1" applyFill="1" applyFont="1"/>
    <xf borderId="81" fillId="3" fontId="17" numFmtId="0" xfId="0" applyBorder="1" applyFill="1" applyFont="1"/>
    <xf borderId="13" fillId="19" fontId="17" numFmtId="0" xfId="0" applyBorder="1" applyFill="1" applyFont="1"/>
    <xf borderId="81" fillId="19" fontId="17" numFmtId="0" xfId="0" applyBorder="1" applyFill="1" applyFont="1"/>
    <xf borderId="49" fillId="0" fontId="17" numFmtId="0" xfId="0" applyBorder="1" applyFont="1"/>
    <xf borderId="73" fillId="19" fontId="17" numFmtId="0" xfId="0" applyBorder="1" applyFill="1" applyFont="1"/>
    <xf borderId="82" fillId="19" fontId="17" numFmtId="0" xfId="0" applyBorder="1" applyFill="1" applyFont="1"/>
    <xf borderId="54" fillId="0" fontId="4" numFmtId="0" xfId="0" applyBorder="1" applyFont="1"/>
    <xf borderId="52" fillId="0" fontId="17" numFmtId="0" xfId="0" applyAlignment="1" applyBorder="1" applyFont="1">
      <alignment horizontal="center" vertical="center"/>
    </xf>
    <xf borderId="11" fillId="15" fontId="17" numFmtId="0" xfId="0" applyBorder="1" applyFill="1" applyFont="1"/>
    <xf borderId="83" fillId="15" fontId="17" numFmtId="0" xfId="0" applyBorder="1" applyFill="1" applyFont="1"/>
    <xf borderId="13" fillId="20" fontId="17" numFmtId="0" xfId="0" applyBorder="1" applyFill="1" applyFont="1"/>
    <xf borderId="81" fillId="20" fontId="17" numFmtId="0" xfId="0" applyBorder="1" applyFill="1" applyFont="1"/>
    <xf borderId="8" fillId="7" fontId="17" numFmtId="0" xfId="0" applyAlignment="1" applyBorder="1" applyFill="1" applyFont="1">
      <alignment horizontal="center" vertical="center"/>
    </xf>
    <xf borderId="11" fillId="20" fontId="17" numFmtId="0" xfId="0" applyBorder="1" applyFill="1" applyFont="1"/>
    <xf borderId="11" fillId="19" fontId="17" numFmtId="0" xfId="0" applyBorder="1" applyFill="1" applyFont="1"/>
    <xf borderId="83" fillId="19" fontId="17" numFmtId="0" xfId="0" applyBorder="1" applyFill="1" applyFont="1"/>
    <xf borderId="84" fillId="0" fontId="17" numFmtId="0" xfId="0" applyBorder="1" applyFont="1"/>
    <xf borderId="83" fillId="20" fontId="17" numFmtId="0" xfId="0" applyBorder="1" applyFill="1" applyFont="1"/>
    <xf borderId="0" fillId="0" fontId="16" numFmtId="0" xfId="0" applyAlignment="1" applyFont="1">
      <alignment horizontal="center"/>
    </xf>
  </cellXfs>
  <cellStyles count="1">
    <cellStyle xfId="0" name="Normal" builtinId="0"/>
  </cellStyles>
  <dxfs count="35">
    <dxf>
      <font/>
      <fill>
        <patternFill patternType="solid">
          <fgColor rgb="FF6AA84F"/>
          <bgColor rgb="FF6AA84F"/>
        </patternFill>
      </fill>
      <border/>
    </dxf>
    <dxf>
      <font>
        <b/>
      </font>
      <fill>
        <patternFill patternType="solid">
          <fgColor rgb="FF00FF00"/>
          <bgColor rgb="FF00FF00"/>
        </patternFill>
      </fill>
      <border/>
    </dxf>
    <dxf>
      <font>
        <b/>
      </font>
      <fill>
        <patternFill patternType="solid">
          <fgColor rgb="FFB6D7A8"/>
          <bgColor rgb="FFB6D7A8"/>
        </patternFill>
      </fill>
      <border/>
    </dxf>
    <dxf>
      <font>
        <b/>
      </font>
      <fill>
        <patternFill patternType="solid">
          <fgColor rgb="FFB7E1CD"/>
          <bgColor rgb="FFB7E1CD"/>
        </patternFill>
      </fill>
      <border/>
    </dxf>
    <dxf>
      <font>
        <b/>
      </font>
      <fill>
        <patternFill patternType="solid">
          <fgColor rgb="FF93C47D"/>
          <bgColor rgb="FF93C47D"/>
        </patternFill>
      </fill>
      <border/>
    </dxf>
    <dxf>
      <font>
        <b/>
      </font>
      <fill>
        <patternFill patternType="solid">
          <fgColor rgb="FF6D9EEB"/>
          <bgColor rgb="FF6D9EEB"/>
        </patternFill>
      </fill>
      <border/>
    </dxf>
    <dxf>
      <font>
        <b/>
      </font>
      <fill>
        <patternFill patternType="solid">
          <fgColor rgb="FFDBB7E1"/>
          <bgColor rgb="FFDBB7E1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>
        <b/>
      </font>
      <fill>
        <patternFill patternType="solid">
          <fgColor rgb="FFFF67FF"/>
          <bgColor rgb="FFFF67FF"/>
        </patternFill>
      </fill>
      <border/>
    </dxf>
    <dxf>
      <font/>
      <fill>
        <patternFill patternType="solid">
          <fgColor rgb="FFFCE5CD"/>
          <bgColor rgb="FFFCE5CD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>
        <b/>
      </font>
      <fill>
        <patternFill patternType="solid">
          <fgColor rgb="FFC9DAF8"/>
          <bgColor rgb="FFC9DAF8"/>
        </patternFill>
      </fill>
      <border/>
    </dxf>
    <dxf>
      <font>
        <b/>
      </font>
      <fill>
        <patternFill patternType="solid">
          <fgColor rgb="FFF4CCCC"/>
          <bgColor rgb="FFF4CCCC"/>
        </patternFill>
      </fill>
      <border/>
    </dxf>
    <dxf>
      <font>
        <b/>
      </font>
      <fill>
        <patternFill patternType="solid">
          <fgColor rgb="FFFCE5CD"/>
          <bgColor rgb="FFFCE5CD"/>
        </patternFill>
      </fill>
      <border/>
    </dxf>
    <dxf>
      <font>
        <b/>
      </font>
      <fill>
        <patternFill patternType="solid">
          <fgColor rgb="FFFFF2CC"/>
          <bgColor rgb="FFFFF2CC"/>
        </patternFill>
      </fill>
      <border/>
    </dxf>
    <dxf>
      <font>
        <b/>
      </font>
      <fill>
        <patternFill patternType="solid">
          <fgColor rgb="FFE6B8AF"/>
          <bgColor rgb="FFE6B8AF"/>
        </patternFill>
      </fill>
      <border/>
    </dxf>
    <dxf>
      <font>
        <b/>
      </font>
      <fill>
        <patternFill patternType="solid">
          <fgColor rgb="FFFFFF90"/>
          <bgColor rgb="FFFFFF90"/>
        </patternFill>
      </fill>
      <border/>
    </dxf>
    <dxf>
      <font>
        <b/>
      </font>
      <fill>
        <patternFill patternType="solid">
          <fgColor rgb="FFAEFFBE"/>
          <bgColor rgb="FFAEFFBE"/>
        </patternFill>
      </fill>
      <border/>
    </dxf>
    <dxf>
      <font>
        <b/>
        <color rgb="FF000000"/>
      </font>
      <fill>
        <patternFill patternType="solid">
          <fgColor rgb="FFAEFFBE"/>
          <bgColor rgb="FFAEFFBE"/>
        </patternFill>
      </fill>
      <border/>
    </dxf>
    <dxf>
      <font/>
      <fill>
        <patternFill patternType="solid">
          <fgColor rgb="FFE6B8AF"/>
          <bgColor rgb="FFE6B8AF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FFF2CC"/>
          <bgColor rgb="FFFFF2CC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D0E0E3"/>
          <bgColor rgb="FFD0E0E3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CFE2F3"/>
          <bgColor rgb="FFCFE2F3"/>
        </patternFill>
      </fill>
      <border/>
    </dxf>
    <dxf>
      <font/>
      <fill>
        <patternFill patternType="solid">
          <fgColor rgb="FFD9D2E9"/>
          <bgColor rgb="FFD9D2E9"/>
        </patternFill>
      </fill>
      <border/>
    </dxf>
    <dxf>
      <font/>
      <fill>
        <patternFill patternType="solid">
          <fgColor rgb="FFEAD1DC"/>
          <bgColor rgb="FFEAD1DC"/>
        </patternFill>
      </fill>
      <border/>
    </dxf>
    <dxf>
      <font/>
      <fill>
        <patternFill patternType="solid">
          <fgColor rgb="FFDDDDDD"/>
          <bgColor rgb="FFDDDDDD"/>
        </patternFill>
      </fill>
      <border/>
    </dxf>
    <dxf>
      <font/>
      <fill>
        <patternFill patternType="solid">
          <fgColor rgb="FFF9CB9C"/>
          <bgColor rgb="FFF9CB9C"/>
        </patternFill>
      </fill>
      <border/>
    </dxf>
    <dxf>
      <font/>
      <fill>
        <patternFill patternType="solid">
          <fgColor rgb="FFB6D7A8"/>
          <bgColor rgb="FFB6D7A8"/>
        </patternFill>
      </fill>
      <border/>
    </dxf>
    <dxf>
      <font/>
      <fill>
        <patternFill patternType="solid">
          <fgColor rgb="FFFFFF90"/>
          <bgColor rgb="FFFFFF90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theme="5"/>
          <bgColor theme="5"/>
        </patternFill>
      </fill>
      <border/>
    </dxf>
    <dxf>
      <font/>
      <fill>
        <patternFill patternType="solid">
          <fgColor rgb="FFAEFFBE"/>
          <bgColor rgb="FFAEFFB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361950" cy="762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B6D7A8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0" outlineLevelCol="1"/>
  <cols>
    <col customWidth="1" min="1" max="1" width="8.0"/>
    <col customWidth="1" min="2" max="2" width="4.75"/>
    <col customWidth="1" min="3" max="3" width="7.75"/>
    <col customWidth="1" min="4" max="4" width="7.63"/>
    <col customWidth="1" min="5" max="5" width="7.13"/>
    <col customWidth="1" min="6" max="6" width="6.63"/>
    <col customWidth="1" min="7" max="7" width="7.0"/>
    <col customWidth="1" min="8" max="8" width="7.75"/>
    <col customWidth="1" min="9" max="9" width="8.0"/>
    <col customWidth="1" min="10" max="10" width="1.0"/>
    <col customWidth="1" min="11" max="11" width="7.63"/>
    <col customWidth="1" min="12" max="13" width="8.0"/>
    <col customWidth="1" min="14" max="14" width="2.38"/>
    <col customWidth="1" min="15" max="15" width="5.88"/>
    <col customWidth="1" min="16" max="16" width="6.0"/>
    <col customWidth="1" min="17" max="17" width="35.13"/>
  </cols>
  <sheetData>
    <row r="1" ht="113.25" customHeight="1">
      <c r="A1" s="1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6"/>
      <c r="Q1" s="7"/>
    </row>
    <row r="2" ht="27.0" customHeight="1">
      <c r="A2" s="8"/>
      <c r="B2" s="9" t="s">
        <v>0</v>
      </c>
    </row>
    <row r="3" ht="95.25" customHeight="1">
      <c r="B3" s="10"/>
      <c r="C3" s="10"/>
      <c r="D3" s="12" t="s">
        <v>1</v>
      </c>
      <c r="E3" s="12" t="s">
        <v>3</v>
      </c>
      <c r="F3" s="12" t="s">
        <v>5</v>
      </c>
      <c r="G3" s="12" t="s">
        <v>6</v>
      </c>
      <c r="H3" s="12" t="s">
        <v>7</v>
      </c>
      <c r="I3" s="13" t="s">
        <v>8</v>
      </c>
      <c r="J3" s="14"/>
      <c r="K3" s="15" t="s">
        <v>9</v>
      </c>
      <c r="L3" s="15" t="s">
        <v>10</v>
      </c>
      <c r="M3" s="16" t="s">
        <v>11</v>
      </c>
      <c r="N3" s="10"/>
      <c r="O3" s="10"/>
      <c r="P3" s="17"/>
      <c r="Q3" s="7" t="s">
        <v>12</v>
      </c>
    </row>
    <row r="4" ht="15.75" customHeight="1">
      <c r="B4" s="18" t="s">
        <v>13</v>
      </c>
      <c r="C4" s="19" t="s">
        <v>14</v>
      </c>
      <c r="D4" s="20" t="s">
        <v>15</v>
      </c>
      <c r="E4" s="21" t="s">
        <v>16</v>
      </c>
      <c r="F4" s="22"/>
      <c r="G4" s="22"/>
      <c r="H4" s="23"/>
      <c r="I4" s="25" t="s">
        <v>18</v>
      </c>
      <c r="J4" s="26"/>
      <c r="K4" s="27"/>
      <c r="L4" s="28" t="s">
        <v>20</v>
      </c>
      <c r="M4" s="29"/>
      <c r="N4" s="10"/>
      <c r="O4" s="10"/>
    </row>
    <row r="5" ht="15.75" customHeight="1">
      <c r="B5" s="30"/>
      <c r="C5" s="32" t="s">
        <v>21</v>
      </c>
      <c r="D5" s="33" t="s">
        <v>15</v>
      </c>
      <c r="E5" s="34" t="s">
        <v>16</v>
      </c>
      <c r="F5" s="35"/>
      <c r="G5" s="35"/>
      <c r="H5" s="36"/>
      <c r="I5" s="25" t="s">
        <v>18</v>
      </c>
      <c r="J5" s="37"/>
      <c r="K5" s="27"/>
      <c r="L5" s="38" t="s">
        <v>20</v>
      </c>
      <c r="M5" s="40"/>
      <c r="N5" s="10"/>
      <c r="O5" s="10"/>
    </row>
    <row r="6" ht="15.75" customHeight="1">
      <c r="B6" s="30"/>
      <c r="C6" s="32" t="s">
        <v>27</v>
      </c>
      <c r="D6" s="33" t="s">
        <v>15</v>
      </c>
      <c r="E6" s="34" t="s">
        <v>16</v>
      </c>
      <c r="F6" s="36"/>
      <c r="G6" s="41" t="s">
        <v>28</v>
      </c>
      <c r="H6" s="42"/>
      <c r="I6" s="43" t="s">
        <v>29</v>
      </c>
      <c r="J6" s="37"/>
      <c r="K6" s="27"/>
      <c r="L6" s="44" t="s">
        <v>30</v>
      </c>
      <c r="M6" s="45"/>
      <c r="N6" s="10"/>
      <c r="O6" s="10"/>
    </row>
    <row r="7">
      <c r="B7" s="30"/>
      <c r="C7" s="32" t="s">
        <v>31</v>
      </c>
      <c r="D7" s="47"/>
      <c r="E7" s="42"/>
      <c r="F7" s="48" t="s">
        <v>32</v>
      </c>
      <c r="G7" s="49" t="s">
        <v>33</v>
      </c>
      <c r="H7" s="50" t="s">
        <v>34</v>
      </c>
      <c r="I7" s="43" t="s">
        <v>29</v>
      </c>
      <c r="J7" s="37"/>
      <c r="K7" s="27"/>
      <c r="L7" s="44" t="s">
        <v>30</v>
      </c>
      <c r="M7" s="45"/>
      <c r="N7" s="10"/>
      <c r="O7" s="10"/>
    </row>
    <row r="8" ht="15.75" customHeight="1">
      <c r="B8" s="30"/>
      <c r="C8" s="32" t="s">
        <v>35</v>
      </c>
      <c r="D8" s="52"/>
      <c r="E8" s="42"/>
      <c r="F8" s="48" t="s">
        <v>32</v>
      </c>
      <c r="G8" s="49" t="s">
        <v>33</v>
      </c>
      <c r="H8" s="50" t="s">
        <v>34</v>
      </c>
      <c r="I8" s="29"/>
      <c r="J8" s="37"/>
      <c r="K8" s="27"/>
      <c r="L8" s="48" t="s">
        <v>36</v>
      </c>
      <c r="M8" s="45"/>
      <c r="N8" s="10"/>
      <c r="O8" s="10"/>
    </row>
    <row r="9" ht="15.75" customHeight="1">
      <c r="B9" s="30"/>
      <c r="C9" s="32" t="s">
        <v>38</v>
      </c>
      <c r="D9" s="53"/>
      <c r="E9" s="42"/>
      <c r="F9" s="49" t="s">
        <v>34</v>
      </c>
      <c r="G9" s="48" t="s">
        <v>32</v>
      </c>
      <c r="H9" s="54" t="s">
        <v>33</v>
      </c>
      <c r="I9" s="29"/>
      <c r="J9" s="37"/>
      <c r="K9" s="27"/>
      <c r="L9" s="27"/>
      <c r="M9" s="45"/>
      <c r="N9" s="10"/>
      <c r="O9" s="10"/>
      <c r="Q9" s="55"/>
    </row>
    <row r="10" ht="15.75" customHeight="1">
      <c r="B10" s="30"/>
      <c r="C10" s="32" t="s">
        <v>39</v>
      </c>
      <c r="D10" s="47"/>
      <c r="E10" s="35"/>
      <c r="F10" s="48" t="s">
        <v>40</v>
      </c>
      <c r="G10" s="49" t="s">
        <v>34</v>
      </c>
      <c r="H10" s="57" t="s">
        <v>33</v>
      </c>
      <c r="I10" s="29"/>
      <c r="J10" s="37"/>
      <c r="K10" s="58" t="s">
        <v>32</v>
      </c>
      <c r="L10" s="27"/>
      <c r="M10" s="45"/>
      <c r="N10" s="10"/>
      <c r="O10" s="10"/>
      <c r="P10" s="59"/>
      <c r="Q10" s="55"/>
    </row>
    <row r="11" ht="15.75" customHeight="1">
      <c r="B11" s="30"/>
      <c r="C11" s="32" t="s">
        <v>42</v>
      </c>
      <c r="D11" s="61"/>
      <c r="E11" s="63"/>
      <c r="F11" s="63"/>
      <c r="G11" s="63"/>
      <c r="H11" s="63"/>
      <c r="I11" s="29"/>
      <c r="J11" s="37"/>
      <c r="K11" s="65" t="s">
        <v>28</v>
      </c>
      <c r="L11" s="27"/>
      <c r="M11" s="45"/>
      <c r="N11" s="10"/>
      <c r="P11" s="66" t="s">
        <v>44</v>
      </c>
      <c r="Q11" s="67" t="s">
        <v>45</v>
      </c>
    </row>
    <row r="12" ht="15.75" customHeight="1">
      <c r="B12" s="30"/>
      <c r="C12" s="32" t="s">
        <v>46</v>
      </c>
      <c r="D12" s="61"/>
      <c r="E12" s="63"/>
      <c r="F12" s="63"/>
      <c r="G12" s="63"/>
      <c r="H12" s="63"/>
      <c r="I12" s="68"/>
      <c r="J12" s="37"/>
      <c r="K12" s="69" t="s">
        <v>47</v>
      </c>
      <c r="L12" s="70"/>
      <c r="M12" s="71" t="s">
        <v>48</v>
      </c>
      <c r="N12" s="10"/>
      <c r="O12" s="10"/>
      <c r="P12" s="73" t="s">
        <v>49</v>
      </c>
      <c r="Q12" s="74" t="s">
        <v>50</v>
      </c>
    </row>
    <row r="13" ht="15.75" customHeight="1">
      <c r="B13" s="30"/>
      <c r="C13" s="32" t="s">
        <v>51</v>
      </c>
      <c r="D13" s="61"/>
      <c r="E13" s="63"/>
      <c r="F13" s="75"/>
      <c r="G13" s="63"/>
      <c r="H13" s="63"/>
      <c r="I13" s="68"/>
      <c r="J13" s="37"/>
      <c r="K13" s="69" t="s">
        <v>47</v>
      </c>
      <c r="L13" s="70"/>
      <c r="M13" s="71" t="s">
        <v>48</v>
      </c>
      <c r="N13" s="10"/>
      <c r="O13" s="10"/>
      <c r="P13" s="76" t="s">
        <v>52</v>
      </c>
      <c r="Q13" s="74" t="s">
        <v>53</v>
      </c>
    </row>
    <row r="14" ht="15.75" customHeight="1">
      <c r="B14" s="77"/>
      <c r="C14" s="79" t="s">
        <v>54</v>
      </c>
      <c r="D14" s="80"/>
      <c r="E14" s="81"/>
      <c r="F14" s="81"/>
      <c r="G14" s="81"/>
      <c r="H14" s="81"/>
      <c r="I14" s="82"/>
      <c r="J14" s="83"/>
      <c r="K14" s="84" t="s">
        <v>47</v>
      </c>
      <c r="L14" s="85"/>
      <c r="M14" s="86" t="s">
        <v>48</v>
      </c>
      <c r="N14" s="10"/>
      <c r="O14" s="10"/>
      <c r="P14" s="87"/>
      <c r="Q14" s="87"/>
    </row>
    <row r="15" ht="15.75" customHeight="1">
      <c r="B15" s="88" t="s">
        <v>55</v>
      </c>
      <c r="C15" s="89" t="s">
        <v>14</v>
      </c>
      <c r="D15" s="90"/>
      <c r="E15" s="91"/>
      <c r="F15" s="93" t="s">
        <v>16</v>
      </c>
      <c r="G15" s="94" t="s">
        <v>15</v>
      </c>
      <c r="H15" s="48" t="s">
        <v>56</v>
      </c>
      <c r="I15" s="95" t="s">
        <v>57</v>
      </c>
      <c r="J15" s="96"/>
      <c r="K15" s="97" t="s">
        <v>58</v>
      </c>
      <c r="L15" s="98" t="s">
        <v>59</v>
      </c>
      <c r="M15" s="99" t="s">
        <v>60</v>
      </c>
      <c r="N15" s="10"/>
      <c r="O15" s="10"/>
      <c r="P15" s="100" t="s">
        <v>61</v>
      </c>
      <c r="Q15" s="100"/>
    </row>
    <row r="16" ht="15.75" customHeight="1">
      <c r="B16" s="101"/>
      <c r="C16" s="102" t="s">
        <v>21</v>
      </c>
      <c r="D16" s="47"/>
      <c r="E16" s="35"/>
      <c r="F16" s="104" t="s">
        <v>16</v>
      </c>
      <c r="G16" s="94" t="s">
        <v>15</v>
      </c>
      <c r="H16" s="48" t="s">
        <v>56</v>
      </c>
      <c r="I16" s="95" t="s">
        <v>57</v>
      </c>
      <c r="J16" s="96"/>
      <c r="K16" s="105" t="s">
        <v>58</v>
      </c>
      <c r="L16" s="106" t="s">
        <v>59</v>
      </c>
      <c r="M16" s="99" t="s">
        <v>60</v>
      </c>
      <c r="N16" s="10"/>
      <c r="O16" s="10"/>
      <c r="P16" s="107"/>
      <c r="Q16" s="108"/>
    </row>
    <row r="17" ht="15.75" customHeight="1">
      <c r="B17" s="101"/>
      <c r="C17" s="102" t="s">
        <v>27</v>
      </c>
      <c r="D17" s="52"/>
      <c r="E17" s="63"/>
      <c r="F17" s="104" t="s">
        <v>15</v>
      </c>
      <c r="G17" s="34" t="s">
        <v>16</v>
      </c>
      <c r="H17" s="109" t="s">
        <v>62</v>
      </c>
      <c r="I17" s="110"/>
      <c r="J17" s="96"/>
      <c r="K17" s="112" t="s">
        <v>64</v>
      </c>
      <c r="L17" s="106" t="s">
        <v>59</v>
      </c>
      <c r="M17" s="99" t="s">
        <v>60</v>
      </c>
      <c r="N17" s="10"/>
      <c r="O17" s="10"/>
      <c r="P17" s="113" t="s">
        <v>43</v>
      </c>
      <c r="Q17" s="114" t="s">
        <v>65</v>
      </c>
    </row>
    <row r="18" ht="15.75" customHeight="1">
      <c r="B18" s="101"/>
      <c r="C18" s="102" t="s">
        <v>31</v>
      </c>
      <c r="D18" s="115" t="s">
        <v>32</v>
      </c>
      <c r="E18" s="57" t="s">
        <v>66</v>
      </c>
      <c r="F18" s="57" t="s">
        <v>67</v>
      </c>
      <c r="G18" s="35"/>
      <c r="H18" s="42"/>
      <c r="I18" s="68"/>
      <c r="J18" s="96"/>
      <c r="K18" s="117" t="s">
        <v>52</v>
      </c>
      <c r="L18" s="118" t="s">
        <v>52</v>
      </c>
      <c r="M18" s="119" t="s">
        <v>52</v>
      </c>
      <c r="N18" s="10"/>
      <c r="O18" s="10"/>
      <c r="P18" s="120" t="s">
        <v>17</v>
      </c>
      <c r="Q18" s="121" t="s">
        <v>68</v>
      </c>
    </row>
    <row r="19" ht="15.75" customHeight="1">
      <c r="B19" s="101"/>
      <c r="C19" s="102" t="s">
        <v>35</v>
      </c>
      <c r="D19" s="122" t="s">
        <v>67</v>
      </c>
      <c r="E19" s="57" t="s">
        <v>66</v>
      </c>
      <c r="F19" s="123" t="s">
        <v>40</v>
      </c>
      <c r="G19" s="35"/>
      <c r="H19" s="35"/>
      <c r="I19" s="110"/>
      <c r="J19" s="96"/>
      <c r="K19" s="117" t="s">
        <v>52</v>
      </c>
      <c r="L19" s="118" t="s">
        <v>52</v>
      </c>
      <c r="M19" s="119" t="s">
        <v>52</v>
      </c>
      <c r="N19" s="10"/>
      <c r="O19" s="10"/>
      <c r="P19" s="120" t="s">
        <v>69</v>
      </c>
      <c r="Q19" s="114" t="s">
        <v>65</v>
      </c>
    </row>
    <row r="20" ht="15.75" customHeight="1">
      <c r="B20" s="101"/>
      <c r="C20" s="102" t="s">
        <v>38</v>
      </c>
      <c r="D20" s="122" t="s">
        <v>67</v>
      </c>
      <c r="E20" s="124" t="s">
        <v>66</v>
      </c>
      <c r="F20" s="42"/>
      <c r="G20" s="35"/>
      <c r="H20" s="42"/>
      <c r="I20" s="68"/>
      <c r="J20" s="96"/>
      <c r="K20" s="63"/>
      <c r="L20" s="35"/>
      <c r="M20" s="126" t="s">
        <v>40</v>
      </c>
      <c r="N20" s="10"/>
      <c r="O20" s="10"/>
      <c r="P20" s="127" t="s">
        <v>70</v>
      </c>
      <c r="Q20" s="114" t="s">
        <v>65</v>
      </c>
    </row>
    <row r="21" ht="15.75" customHeight="1">
      <c r="B21" s="101"/>
      <c r="C21" s="102" t="s">
        <v>39</v>
      </c>
      <c r="D21" s="47"/>
      <c r="E21" s="35"/>
      <c r="F21" s="35"/>
      <c r="G21" s="35"/>
      <c r="H21" s="35"/>
      <c r="I21" s="128"/>
      <c r="J21" s="37"/>
      <c r="K21" s="63"/>
      <c r="L21" s="27"/>
      <c r="M21" s="128"/>
      <c r="N21" s="10"/>
      <c r="O21" s="10"/>
      <c r="P21" s="87"/>
      <c r="Q21" s="87"/>
    </row>
    <row r="22" ht="15.75" customHeight="1">
      <c r="B22" s="101"/>
      <c r="C22" s="102" t="s">
        <v>42</v>
      </c>
      <c r="D22" s="129"/>
      <c r="E22" s="63"/>
      <c r="F22" s="63"/>
      <c r="G22" s="63"/>
      <c r="H22" s="63"/>
      <c r="I22" s="128"/>
      <c r="J22" s="37"/>
      <c r="K22" s="131"/>
      <c r="L22" s="27"/>
      <c r="M22" s="128"/>
      <c r="N22" s="10"/>
      <c r="O22" s="10"/>
      <c r="P22" s="100" t="s">
        <v>71</v>
      </c>
      <c r="Q22" s="100"/>
    </row>
    <row r="23" ht="15.75" customHeight="1">
      <c r="B23" s="101"/>
      <c r="C23" s="102" t="s">
        <v>46</v>
      </c>
      <c r="D23" s="129"/>
      <c r="E23" s="63"/>
      <c r="F23" s="63"/>
      <c r="G23" s="63"/>
      <c r="H23" s="63"/>
      <c r="I23" s="128"/>
      <c r="J23" s="37"/>
      <c r="K23" s="131"/>
      <c r="L23" s="27"/>
      <c r="M23" s="128"/>
      <c r="N23" s="10"/>
      <c r="O23" s="10"/>
      <c r="P23" s="132" t="s">
        <v>72</v>
      </c>
      <c r="Q23" s="133" t="s">
        <v>73</v>
      </c>
    </row>
    <row r="24" ht="15.75" customHeight="1">
      <c r="B24" s="101"/>
      <c r="C24" s="102" t="s">
        <v>51</v>
      </c>
      <c r="D24" s="129"/>
      <c r="E24" s="63"/>
      <c r="F24" s="63"/>
      <c r="G24" s="63"/>
      <c r="H24" s="63"/>
      <c r="I24" s="128"/>
      <c r="J24" s="37"/>
      <c r="K24" s="63"/>
      <c r="L24" s="35"/>
      <c r="M24" s="40"/>
      <c r="N24" s="10"/>
      <c r="O24" s="10"/>
      <c r="P24" s="76" t="s">
        <v>74</v>
      </c>
      <c r="Q24" s="74" t="s">
        <v>75</v>
      </c>
    </row>
    <row r="25" ht="15.75" customHeight="1">
      <c r="B25" s="134"/>
      <c r="C25" s="135" t="s">
        <v>54</v>
      </c>
      <c r="D25" s="136"/>
      <c r="E25" s="137"/>
      <c r="F25" s="137"/>
      <c r="G25" s="137"/>
      <c r="H25" s="137"/>
      <c r="I25" s="138"/>
      <c r="J25" s="83"/>
      <c r="K25" s="139"/>
      <c r="L25" s="81"/>
      <c r="M25" s="82"/>
      <c r="N25" s="10"/>
      <c r="O25" s="10"/>
      <c r="P25" s="76" t="s">
        <v>77</v>
      </c>
      <c r="Q25" s="74" t="s">
        <v>78</v>
      </c>
    </row>
    <row r="26" ht="15.75" customHeight="1">
      <c r="B26" s="18" t="s">
        <v>79</v>
      </c>
      <c r="C26" s="89" t="s">
        <v>14</v>
      </c>
      <c r="D26" s="90"/>
      <c r="E26" s="140"/>
      <c r="F26" s="94" t="s">
        <v>15</v>
      </c>
      <c r="G26" s="93" t="s">
        <v>16</v>
      </c>
      <c r="H26" s="91"/>
      <c r="I26" s="91"/>
      <c r="J26" s="96"/>
      <c r="K26" s="141" t="s">
        <v>80</v>
      </c>
      <c r="L26" s="142"/>
      <c r="M26" s="99" t="s">
        <v>60</v>
      </c>
      <c r="N26" s="10"/>
      <c r="O26" s="10"/>
      <c r="P26" s="55"/>
      <c r="Q26" s="143"/>
    </row>
    <row r="27" ht="15.75" customHeight="1">
      <c r="B27" s="30"/>
      <c r="C27" s="102" t="s">
        <v>21</v>
      </c>
      <c r="D27" s="90"/>
      <c r="E27" s="35"/>
      <c r="F27" s="94" t="s">
        <v>15</v>
      </c>
      <c r="G27" s="104" t="s">
        <v>16</v>
      </c>
      <c r="H27" s="144" t="s">
        <v>62</v>
      </c>
      <c r="I27" s="128"/>
      <c r="J27" s="96"/>
      <c r="K27" s="44" t="s">
        <v>80</v>
      </c>
      <c r="L27" s="142"/>
      <c r="M27" s="99" t="s">
        <v>60</v>
      </c>
      <c r="N27" s="10"/>
      <c r="O27" s="10"/>
      <c r="P27" s="55"/>
    </row>
    <row r="28" ht="15.75" customHeight="1">
      <c r="B28" s="30"/>
      <c r="C28" s="102" t="s">
        <v>27</v>
      </c>
      <c r="D28" s="90"/>
      <c r="E28" s="41" t="s">
        <v>28</v>
      </c>
      <c r="F28" s="104" t="s">
        <v>16</v>
      </c>
      <c r="G28" s="34" t="s">
        <v>15</v>
      </c>
      <c r="H28" s="145" t="s">
        <v>81</v>
      </c>
      <c r="I28" s="128"/>
      <c r="J28" s="96"/>
      <c r="K28" s="38" t="s">
        <v>82</v>
      </c>
      <c r="L28" s="131"/>
      <c r="M28" s="99" t="s">
        <v>60</v>
      </c>
      <c r="N28" s="10"/>
      <c r="O28" s="10"/>
      <c r="P28" s="55"/>
      <c r="Q28" s="74"/>
    </row>
    <row r="29" ht="15.75" customHeight="1">
      <c r="B29" s="30"/>
      <c r="C29" s="102" t="s">
        <v>31</v>
      </c>
      <c r="D29" s="104" t="s">
        <v>83</v>
      </c>
      <c r="E29" s="109" t="s">
        <v>56</v>
      </c>
      <c r="F29" s="146" t="s">
        <v>66</v>
      </c>
      <c r="G29" s="42"/>
      <c r="H29" s="145" t="s">
        <v>84</v>
      </c>
      <c r="I29" s="128"/>
      <c r="J29" s="96"/>
      <c r="K29" s="38" t="s">
        <v>82</v>
      </c>
      <c r="L29" s="63"/>
      <c r="M29" s="147" t="s">
        <v>85</v>
      </c>
      <c r="N29" s="10"/>
      <c r="O29" s="10"/>
      <c r="P29" s="100" t="s">
        <v>86</v>
      </c>
      <c r="Q29" s="100"/>
    </row>
    <row r="30" ht="15.75" customHeight="1">
      <c r="B30" s="30"/>
      <c r="C30" s="102" t="s">
        <v>35</v>
      </c>
      <c r="D30" s="148" t="s">
        <v>83</v>
      </c>
      <c r="E30" s="49" t="s">
        <v>66</v>
      </c>
      <c r="F30" s="149"/>
      <c r="G30" s="35"/>
      <c r="H30" s="145"/>
      <c r="I30" s="128"/>
      <c r="J30" s="150"/>
      <c r="K30" s="151" t="s">
        <v>87</v>
      </c>
      <c r="L30" s="131"/>
      <c r="M30" s="147" t="s">
        <v>85</v>
      </c>
      <c r="N30" s="10"/>
      <c r="O30" s="152"/>
      <c r="P30" s="55"/>
      <c r="Q30" s="87"/>
    </row>
    <row r="31" ht="15.75" customHeight="1">
      <c r="B31" s="30"/>
      <c r="C31" s="102" t="s">
        <v>38</v>
      </c>
      <c r="D31" s="148" t="s">
        <v>83</v>
      </c>
      <c r="E31" s="49" t="s">
        <v>66</v>
      </c>
      <c r="F31" s="35"/>
      <c r="G31" s="35"/>
      <c r="H31" s="35"/>
      <c r="I31" s="128"/>
      <c r="J31" s="153"/>
      <c r="K31" s="131"/>
      <c r="L31" s="63"/>
      <c r="M31" s="29"/>
      <c r="N31" s="10"/>
      <c r="O31" s="55"/>
      <c r="P31" s="55"/>
      <c r="Q31" s="154"/>
    </row>
    <row r="32" ht="15.75" customHeight="1">
      <c r="B32" s="30"/>
      <c r="C32" s="102" t="s">
        <v>39</v>
      </c>
      <c r="D32" s="52"/>
      <c r="E32" s="35"/>
      <c r="F32" s="35"/>
      <c r="G32" s="35"/>
      <c r="H32" s="35"/>
      <c r="I32" s="155" t="s">
        <v>88</v>
      </c>
      <c r="J32" s="37"/>
      <c r="K32" s="63"/>
      <c r="L32" s="156" t="s">
        <v>32</v>
      </c>
      <c r="M32" s="128"/>
      <c r="N32" s="10"/>
      <c r="O32" s="11"/>
      <c r="P32" s="157" t="s">
        <v>89</v>
      </c>
      <c r="Q32" s="158" t="s">
        <v>90</v>
      </c>
    </row>
    <row r="33" ht="15.75" customHeight="1">
      <c r="B33" s="30"/>
      <c r="C33" s="102" t="s">
        <v>42</v>
      </c>
      <c r="D33" s="129"/>
      <c r="E33" s="63"/>
      <c r="F33" s="63"/>
      <c r="G33" s="63"/>
      <c r="H33" s="63"/>
      <c r="I33" s="155" t="s">
        <v>88</v>
      </c>
      <c r="J33" s="37"/>
      <c r="K33" s="131"/>
      <c r="L33" s="156" t="s">
        <v>32</v>
      </c>
      <c r="M33" s="29"/>
      <c r="N33" s="10"/>
      <c r="O33" s="11"/>
      <c r="P33" s="157" t="s">
        <v>92</v>
      </c>
      <c r="Q33" s="74" t="s">
        <v>8</v>
      </c>
    </row>
    <row r="34" ht="15.75" customHeight="1">
      <c r="B34" s="30"/>
      <c r="C34" s="102" t="s">
        <v>46</v>
      </c>
      <c r="D34" s="129"/>
      <c r="E34" s="63"/>
      <c r="F34" s="159"/>
      <c r="G34" s="63"/>
      <c r="H34" s="63"/>
      <c r="I34" s="43" t="s">
        <v>94</v>
      </c>
      <c r="J34" s="37"/>
      <c r="K34" s="131"/>
      <c r="L34" s="160" t="s">
        <v>95</v>
      </c>
      <c r="M34" s="128"/>
      <c r="N34" s="10"/>
      <c r="O34" s="161"/>
      <c r="P34" s="162" t="s">
        <v>96</v>
      </c>
      <c r="Q34" s="158" t="s">
        <v>97</v>
      </c>
    </row>
    <row r="35" ht="15.75" customHeight="1">
      <c r="B35" s="30"/>
      <c r="C35" s="102" t="s">
        <v>51</v>
      </c>
      <c r="D35" s="129"/>
      <c r="E35" s="63"/>
      <c r="F35" s="63"/>
      <c r="G35" s="63"/>
      <c r="H35" s="63"/>
      <c r="I35" s="43" t="s">
        <v>94</v>
      </c>
      <c r="J35" s="37"/>
      <c r="K35" s="63"/>
      <c r="L35" s="160" t="s">
        <v>95</v>
      </c>
      <c r="M35" s="128"/>
      <c r="N35" s="10"/>
      <c r="O35" s="163"/>
      <c r="P35" s="164" t="s">
        <v>98</v>
      </c>
      <c r="Q35" s="158" t="s">
        <v>99</v>
      </c>
    </row>
    <row r="36" ht="15.75" customHeight="1">
      <c r="B36" s="77"/>
      <c r="C36" s="165" t="s">
        <v>54</v>
      </c>
      <c r="D36" s="136"/>
      <c r="E36" s="137"/>
      <c r="F36" s="137"/>
      <c r="G36" s="137"/>
      <c r="H36" s="137"/>
      <c r="I36" s="166" t="s">
        <v>94</v>
      </c>
      <c r="J36" s="83"/>
      <c r="K36" s="139"/>
      <c r="L36" s="167" t="s">
        <v>95</v>
      </c>
      <c r="M36" s="168"/>
      <c r="N36" s="10"/>
      <c r="O36" s="11"/>
      <c r="P36" s="55"/>
      <c r="Q36" s="7"/>
    </row>
    <row r="37" ht="15.75" customHeight="1">
      <c r="B37" s="169" t="s">
        <v>100</v>
      </c>
      <c r="C37" s="102" t="s">
        <v>14</v>
      </c>
      <c r="D37" s="170" t="s">
        <v>101</v>
      </c>
      <c r="E37" s="93" t="s">
        <v>102</v>
      </c>
      <c r="F37" s="131"/>
      <c r="G37" s="131"/>
      <c r="H37" s="94" t="s">
        <v>15</v>
      </c>
      <c r="I37" s="171"/>
      <c r="J37" s="37"/>
      <c r="K37" s="141" t="s">
        <v>80</v>
      </c>
      <c r="L37" s="172" t="s">
        <v>103</v>
      </c>
      <c r="M37" s="147" t="s">
        <v>85</v>
      </c>
      <c r="N37" s="10"/>
      <c r="O37" s="11"/>
      <c r="Q37" s="55"/>
    </row>
    <row r="38" ht="15.75" customHeight="1">
      <c r="B38" s="101"/>
      <c r="C38" s="102" t="s">
        <v>21</v>
      </c>
      <c r="D38" s="173" t="s">
        <v>28</v>
      </c>
      <c r="E38" s="104" t="s">
        <v>16</v>
      </c>
      <c r="F38" s="63"/>
      <c r="G38" s="63"/>
      <c r="H38" s="94" t="s">
        <v>15</v>
      </c>
      <c r="I38" s="155" t="s">
        <v>104</v>
      </c>
      <c r="J38" s="37"/>
      <c r="K38" s="44" t="s">
        <v>80</v>
      </c>
      <c r="L38" s="172" t="s">
        <v>105</v>
      </c>
      <c r="M38" s="147" t="s">
        <v>85</v>
      </c>
      <c r="N38" s="10"/>
      <c r="Q38" s="55"/>
    </row>
    <row r="39" ht="15.75" customHeight="1">
      <c r="B39" s="101"/>
      <c r="C39" s="102" t="s">
        <v>27</v>
      </c>
      <c r="D39" s="174" t="s">
        <v>15</v>
      </c>
      <c r="E39" s="34" t="s">
        <v>16</v>
      </c>
      <c r="F39" s="63"/>
      <c r="G39" s="63"/>
      <c r="H39" s="144" t="s">
        <v>101</v>
      </c>
      <c r="I39" s="155" t="s">
        <v>104</v>
      </c>
      <c r="J39" s="37"/>
      <c r="K39" s="144" t="s">
        <v>101</v>
      </c>
      <c r="L39" s="41" t="s">
        <v>44</v>
      </c>
      <c r="M39" s="175" t="s">
        <v>106</v>
      </c>
      <c r="N39" s="10"/>
      <c r="O39" s="11"/>
      <c r="P39" s="7" t="s">
        <v>107</v>
      </c>
      <c r="Q39" s="55" t="s">
        <v>108</v>
      </c>
    </row>
    <row r="40" ht="15.75" customHeight="1">
      <c r="B40" s="101"/>
      <c r="C40" s="102" t="s">
        <v>31</v>
      </c>
      <c r="D40" s="148" t="s">
        <v>67</v>
      </c>
      <c r="E40" s="146" t="s">
        <v>66</v>
      </c>
      <c r="F40" s="63"/>
      <c r="G40" s="176"/>
      <c r="H40" s="63"/>
      <c r="I40" s="155" t="s">
        <v>109</v>
      </c>
      <c r="J40" s="37"/>
      <c r="K40" s="95" t="s">
        <v>29</v>
      </c>
      <c r="L40" s="95" t="s">
        <v>110</v>
      </c>
      <c r="M40" s="175" t="s">
        <v>106</v>
      </c>
      <c r="N40" s="10"/>
      <c r="O40" s="11"/>
      <c r="Q40" s="55"/>
    </row>
    <row r="41" ht="15.75" customHeight="1">
      <c r="B41" s="101"/>
      <c r="C41" s="102" t="s">
        <v>35</v>
      </c>
      <c r="D41" s="148" t="s">
        <v>67</v>
      </c>
      <c r="E41" s="177"/>
      <c r="F41" s="63"/>
      <c r="G41" s="34" t="s">
        <v>66</v>
      </c>
      <c r="H41" s="63"/>
      <c r="I41" s="155" t="s">
        <v>111</v>
      </c>
      <c r="J41" s="37"/>
      <c r="K41" s="95" t="s">
        <v>29</v>
      </c>
      <c r="L41" s="95" t="s">
        <v>110</v>
      </c>
      <c r="M41" s="178" t="s">
        <v>112</v>
      </c>
      <c r="N41" s="10"/>
      <c r="O41" s="11"/>
      <c r="P41" s="179"/>
      <c r="Q41" s="180"/>
    </row>
    <row r="42" ht="15.75" customHeight="1">
      <c r="B42" s="101"/>
      <c r="C42" s="102" t="s">
        <v>38</v>
      </c>
      <c r="D42" s="61"/>
      <c r="E42" s="63"/>
      <c r="F42" s="34" t="s">
        <v>66</v>
      </c>
      <c r="G42" s="34" t="s">
        <v>67</v>
      </c>
      <c r="H42" s="63"/>
      <c r="I42" s="68"/>
      <c r="J42" s="37"/>
      <c r="K42" s="63"/>
      <c r="L42" s="63"/>
      <c r="M42" s="41" t="s">
        <v>44</v>
      </c>
      <c r="N42" s="10"/>
      <c r="O42" s="11"/>
      <c r="P42" s="181"/>
      <c r="Q42" s="181"/>
    </row>
    <row r="43" ht="15.75" customHeight="1">
      <c r="B43" s="101"/>
      <c r="C43" s="102" t="s">
        <v>39</v>
      </c>
      <c r="D43" s="61"/>
      <c r="E43" s="63"/>
      <c r="F43" s="34" t="s">
        <v>66</v>
      </c>
      <c r="G43" s="104" t="s">
        <v>67</v>
      </c>
      <c r="H43" s="63"/>
      <c r="I43" s="68"/>
      <c r="J43" s="153"/>
      <c r="K43" s="63"/>
      <c r="L43" s="35"/>
      <c r="M43" s="68"/>
      <c r="N43" s="10"/>
      <c r="O43" s="182"/>
      <c r="P43" s="181"/>
      <c r="Q43" s="181"/>
    </row>
    <row r="44" ht="15.75" customHeight="1">
      <c r="B44" s="101"/>
      <c r="C44" s="102" t="s">
        <v>42</v>
      </c>
      <c r="D44" s="61"/>
      <c r="E44" s="63"/>
      <c r="F44" s="63"/>
      <c r="G44" s="63"/>
      <c r="H44" s="63"/>
      <c r="I44" s="68"/>
      <c r="J44" s="153"/>
      <c r="K44" s="63"/>
      <c r="L44" s="35"/>
      <c r="M44" s="68"/>
      <c r="N44" s="10"/>
      <c r="O44" s="11"/>
      <c r="P44" s="183"/>
      <c r="Q44" s="181"/>
    </row>
    <row r="45" ht="15.75" customHeight="1">
      <c r="B45" s="101"/>
      <c r="C45" s="102" t="s">
        <v>46</v>
      </c>
      <c r="D45" s="61"/>
      <c r="E45" s="63"/>
      <c r="F45" s="63"/>
      <c r="G45" s="63"/>
      <c r="H45" s="63"/>
      <c r="I45" s="68"/>
      <c r="J45" s="153"/>
      <c r="K45" s="63"/>
      <c r="L45" s="35"/>
      <c r="M45" s="68"/>
      <c r="N45" s="10"/>
      <c r="O45" s="11"/>
      <c r="P45" s="184"/>
      <c r="Q45" s="184"/>
    </row>
    <row r="46" ht="15.75" customHeight="1">
      <c r="B46" s="101"/>
      <c r="C46" s="102" t="s">
        <v>51</v>
      </c>
      <c r="D46" s="61"/>
      <c r="E46" s="63"/>
      <c r="F46" s="63"/>
      <c r="G46" s="63"/>
      <c r="H46" s="63"/>
      <c r="I46" s="68"/>
      <c r="J46" s="153"/>
      <c r="K46" s="63"/>
      <c r="L46" s="35"/>
      <c r="M46" s="68"/>
      <c r="N46" s="10"/>
      <c r="O46" s="185"/>
      <c r="P46" s="184"/>
      <c r="Q46" s="184"/>
    </row>
    <row r="47" ht="15.75" customHeight="1">
      <c r="B47" s="134"/>
      <c r="C47" s="165" t="s">
        <v>54</v>
      </c>
      <c r="D47" s="80"/>
      <c r="E47" s="81"/>
      <c r="F47" s="81"/>
      <c r="G47" s="81"/>
      <c r="H47" s="81"/>
      <c r="I47" s="82"/>
      <c r="J47" s="186"/>
      <c r="K47" s="81"/>
      <c r="L47" s="81"/>
      <c r="M47" s="82"/>
      <c r="N47" s="10"/>
      <c r="O47" s="187"/>
      <c r="P47" s="184"/>
      <c r="Q47" s="184"/>
    </row>
    <row r="48" ht="15.75" customHeight="1">
      <c r="B48" s="18" t="s">
        <v>115</v>
      </c>
      <c r="C48" s="188" t="s">
        <v>14</v>
      </c>
      <c r="D48" s="189" t="s">
        <v>116</v>
      </c>
      <c r="E48" s="190" t="s">
        <v>28</v>
      </c>
      <c r="F48" s="142"/>
      <c r="G48" s="191" t="s">
        <v>117</v>
      </c>
      <c r="H48" s="93" t="s">
        <v>118</v>
      </c>
      <c r="I48" s="68"/>
      <c r="J48" s="37"/>
      <c r="K48" s="141" t="s">
        <v>119</v>
      </c>
      <c r="L48" s="192" t="s">
        <v>120</v>
      </c>
      <c r="M48" s="99" t="s">
        <v>82</v>
      </c>
      <c r="N48" s="10"/>
      <c r="O48" s="152"/>
      <c r="P48" s="181"/>
      <c r="Q48" s="181"/>
    </row>
    <row r="49" ht="15.75" customHeight="1">
      <c r="B49" s="30"/>
      <c r="C49" s="188" t="s">
        <v>21</v>
      </c>
      <c r="D49" s="148" t="s">
        <v>116</v>
      </c>
      <c r="E49" s="193" t="s">
        <v>89</v>
      </c>
      <c r="F49" s="65" t="s">
        <v>28</v>
      </c>
      <c r="G49" s="191" t="s">
        <v>89</v>
      </c>
      <c r="H49" s="93" t="s">
        <v>118</v>
      </c>
      <c r="I49" s="65" t="s">
        <v>28</v>
      </c>
      <c r="J49" s="37"/>
      <c r="K49" s="44" t="s">
        <v>119</v>
      </c>
      <c r="L49" s="38" t="s">
        <v>120</v>
      </c>
      <c r="M49" s="99" t="s">
        <v>82</v>
      </c>
      <c r="N49" s="10"/>
      <c r="O49" s="10"/>
      <c r="P49" s="194"/>
      <c r="Q49" s="194"/>
    </row>
    <row r="50" ht="15.75" customHeight="1">
      <c r="B50" s="30"/>
      <c r="C50" s="188" t="s">
        <v>27</v>
      </c>
      <c r="D50" s="195" t="s">
        <v>121</v>
      </c>
      <c r="E50" s="195" t="s">
        <v>121</v>
      </c>
      <c r="F50" s="195" t="s">
        <v>121</v>
      </c>
      <c r="G50" s="195" t="s">
        <v>121</v>
      </c>
      <c r="H50" s="195" t="s">
        <v>121</v>
      </c>
      <c r="I50" s="196" t="s">
        <v>121</v>
      </c>
      <c r="J50" s="37"/>
      <c r="K50" s="195" t="s">
        <v>121</v>
      </c>
      <c r="L50" s="195" t="s">
        <v>121</v>
      </c>
      <c r="M50" s="196" t="s">
        <v>121</v>
      </c>
      <c r="N50" s="10"/>
      <c r="O50" s="10"/>
      <c r="P50" s="197"/>
      <c r="Q50" s="197"/>
    </row>
    <row r="51" ht="15.75" customHeight="1">
      <c r="B51" s="30"/>
      <c r="C51" s="188" t="s">
        <v>31</v>
      </c>
      <c r="D51" s="195" t="s">
        <v>121</v>
      </c>
      <c r="E51" s="195" t="s">
        <v>121</v>
      </c>
      <c r="F51" s="195" t="s">
        <v>121</v>
      </c>
      <c r="G51" s="195" t="s">
        <v>121</v>
      </c>
      <c r="H51" s="195" t="s">
        <v>121</v>
      </c>
      <c r="I51" s="196" t="s">
        <v>121</v>
      </c>
      <c r="J51" s="37"/>
      <c r="K51" s="195" t="s">
        <v>121</v>
      </c>
      <c r="L51" s="195" t="s">
        <v>121</v>
      </c>
      <c r="M51" s="196" t="s">
        <v>121</v>
      </c>
      <c r="N51" s="10"/>
      <c r="O51" s="10"/>
      <c r="P51" s="185"/>
      <c r="Q51" s="185"/>
    </row>
    <row r="52" ht="15.75" customHeight="1">
      <c r="B52" s="30"/>
      <c r="C52" s="188" t="s">
        <v>35</v>
      </c>
      <c r="D52" s="129"/>
      <c r="E52" s="27"/>
      <c r="F52" s="27"/>
      <c r="G52" s="27"/>
      <c r="H52" s="27"/>
      <c r="I52" s="68"/>
      <c r="J52" s="198"/>
      <c r="K52" s="27"/>
      <c r="L52" s="70"/>
      <c r="M52" s="29"/>
      <c r="N52" s="10"/>
      <c r="O52" s="10"/>
      <c r="P52" s="187"/>
      <c r="Q52" s="187"/>
    </row>
    <row r="53" ht="15.75" customHeight="1">
      <c r="B53" s="77"/>
      <c r="C53" s="199" t="s">
        <v>38</v>
      </c>
      <c r="D53" s="200"/>
      <c r="E53" s="201"/>
      <c r="F53" s="201"/>
      <c r="G53" s="201"/>
      <c r="H53" s="201"/>
      <c r="I53" s="202"/>
      <c r="J53" s="203"/>
      <c r="K53" s="201"/>
      <c r="L53" s="201"/>
      <c r="M53" s="204"/>
      <c r="N53" s="10"/>
      <c r="O53" s="10"/>
      <c r="P53" s="152"/>
      <c r="Q53" s="152"/>
    </row>
    <row r="54" ht="15.75" customHeight="1">
      <c r="B54" s="205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5.75" customHeight="1">
      <c r="B55" s="206" t="s">
        <v>123</v>
      </c>
    </row>
    <row r="56" ht="15.75" customHeight="1"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207"/>
    </row>
    <row r="57" ht="15.75" customHeight="1">
      <c r="B57" s="208" t="s">
        <v>124</v>
      </c>
      <c r="C57" s="209"/>
      <c r="D57" s="154"/>
      <c r="E57" s="209"/>
      <c r="F57" s="209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207"/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>
      <c r="E73" s="7" t="s">
        <v>125</v>
      </c>
    </row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>
      <c r="F83" s="7"/>
    </row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B1:P1"/>
    <mergeCell ref="B2:Q2"/>
    <mergeCell ref="B4:B14"/>
    <mergeCell ref="B15:B25"/>
    <mergeCell ref="B26:B36"/>
    <mergeCell ref="B37:B47"/>
    <mergeCell ref="B48:B53"/>
    <mergeCell ref="B55:R55"/>
  </mergeCells>
  <conditionalFormatting sqref="A1:N58 O1:O10 P1:Q58 O12:O58">
    <cfRule type="containsText" dxfId="0" priority="1" operator="containsText" text="R/P">
      <formula>NOT(ISERROR(SEARCH(("R/P"),(A1))))</formula>
    </cfRule>
  </conditionalFormatting>
  <conditionalFormatting sqref="A1:N58 O1:O10 P1:Q58 O12:O58">
    <cfRule type="containsText" dxfId="1" priority="2" operator="containsText" text="A1">
      <formula>NOT(ISERROR(SEARCH(("A1"),(A1))))</formula>
    </cfRule>
  </conditionalFormatting>
  <conditionalFormatting sqref="B3:P53 Q8 Q42:Q48">
    <cfRule type="containsText" dxfId="2" priority="3" operator="containsText" text="PRE">
      <formula>NOT(ISERROR(SEARCH(("PRE"),(B3))))</formula>
    </cfRule>
  </conditionalFormatting>
  <conditionalFormatting sqref="A1:N58 O1:O10 P1:Q58 O12:O58">
    <cfRule type="containsText" dxfId="2" priority="4" operator="containsText" text="A2">
      <formula>NOT(ISERROR(SEARCH(("A2"),(A1))))</formula>
    </cfRule>
  </conditionalFormatting>
  <conditionalFormatting sqref="A1:N58 O1:O10 P1:Q58 O12:O58">
    <cfRule type="cellIs" dxfId="3" priority="5" operator="equal">
      <formula>"P"</formula>
    </cfRule>
  </conditionalFormatting>
  <conditionalFormatting sqref="A1:N58 O1:O10 P1:Q58 O12:O58">
    <cfRule type="cellIs" dxfId="4" priority="6" operator="equal">
      <formula>"C"</formula>
    </cfRule>
  </conditionalFormatting>
  <conditionalFormatting sqref="A1:N58 O1:O10 P1:Q58 O12:O58">
    <cfRule type="containsText" dxfId="5" priority="7" operator="containsText" text="L2">
      <formula>NOT(ISERROR(SEARCH(("L2"),(A1))))</formula>
    </cfRule>
  </conditionalFormatting>
  <conditionalFormatting sqref="A1:N58 O1:O10 P1:Q58 O12:O58">
    <cfRule type="containsText" dxfId="6" priority="8" operator="containsText" text="ING.">
      <formula>NOT(ISERROR(SEARCH(("ING."),(A1))))</formula>
    </cfRule>
  </conditionalFormatting>
  <conditionalFormatting sqref="A1:Q58">
    <cfRule type="containsText" dxfId="7" priority="9" operator="containsText" text="D/A">
      <formula>NOT(ISERROR(SEARCH(("D/A"),(A1))))</formula>
    </cfRule>
  </conditionalFormatting>
  <conditionalFormatting sqref="B3:P53 Q8 Q42:Q48">
    <cfRule type="containsText" dxfId="8" priority="10" operator="containsText" text="PP">
      <formula>NOT(ISERROR(SEARCH(("PP"),(B3))))</formula>
    </cfRule>
  </conditionalFormatting>
  <printOptions gridLines="1" horizontalCentered="1"/>
  <pageMargins bottom="0.75" footer="0.0" header="0.0" left="0.7" right="0.7" top="0.75"/>
  <pageSetup paperSize="8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 outlineLevelCol="1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 outlineLevelCol="1"/>
  <cols>
    <col customWidth="1" min="1" max="1" width="6.13"/>
    <col customWidth="1" min="2" max="2" width="7.63"/>
    <col customWidth="1" min="3" max="3" width="8.13"/>
    <col customWidth="1" min="4" max="4" width="9.63"/>
    <col customWidth="1" min="5" max="6" width="8.13"/>
    <col customWidth="1" min="7" max="7" width="9.13"/>
    <col customWidth="1" min="8" max="8" width="10.63"/>
    <col customWidth="1" min="9" max="9" width="7.75"/>
    <col customWidth="1" min="10" max="10" width="11.25"/>
    <col customWidth="1" min="11" max="11" width="7.88"/>
    <col customWidth="1" min="12" max="12" width="4.5"/>
    <col customWidth="1" min="13" max="13" width="5.38"/>
    <col customWidth="1" min="14" max="14" width="4.38"/>
    <col customWidth="1" min="15" max="15" width="7.38"/>
    <col customWidth="1" min="16" max="16" width="7.13"/>
  </cols>
  <sheetData>
    <row r="1" ht="15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15.75" customHeight="1">
      <c r="A2" s="5"/>
      <c r="B2" s="5"/>
      <c r="C2" s="5"/>
      <c r="D2" s="11" t="s">
        <v>2</v>
      </c>
      <c r="E2" s="5"/>
      <c r="F2" s="5"/>
      <c r="G2" s="5"/>
      <c r="H2" s="5"/>
      <c r="I2" s="5"/>
      <c r="J2" s="11" t="s">
        <v>4</v>
      </c>
      <c r="K2" s="5"/>
      <c r="L2" s="5"/>
      <c r="M2" s="5"/>
      <c r="N2" s="5"/>
      <c r="O2" s="5"/>
      <c r="P2" s="5"/>
    </row>
    <row r="3" ht="15.75" customHeight="1">
      <c r="A3" s="5"/>
      <c r="B3" s="24" t="s">
        <v>17</v>
      </c>
      <c r="C3" s="31" t="s">
        <v>19</v>
      </c>
      <c r="D3" s="31" t="s">
        <v>22</v>
      </c>
      <c r="E3" s="31" t="s">
        <v>23</v>
      </c>
      <c r="F3" s="31" t="s">
        <v>24</v>
      </c>
      <c r="G3" s="5"/>
      <c r="H3" s="24" t="s">
        <v>25</v>
      </c>
      <c r="I3" s="31" t="s">
        <v>19</v>
      </c>
      <c r="J3" s="31" t="s">
        <v>22</v>
      </c>
      <c r="K3" s="31" t="s">
        <v>23</v>
      </c>
      <c r="L3" s="31" t="s">
        <v>24</v>
      </c>
      <c r="M3" s="31" t="s">
        <v>26</v>
      </c>
      <c r="N3" s="5"/>
      <c r="O3" s="5"/>
      <c r="P3" s="5"/>
    </row>
    <row r="4" ht="15.75" customHeight="1">
      <c r="A4" s="5"/>
      <c r="B4" s="24"/>
      <c r="C4" s="24"/>
      <c r="D4" s="24"/>
      <c r="E4" s="24"/>
      <c r="F4" s="24"/>
      <c r="G4" s="5"/>
      <c r="H4" s="51" t="str">
        <f>ORARIO_GENERALE!C4:C14</f>
        <v>09:00-10:00</v>
      </c>
      <c r="I4" s="24" t="str">
        <f>HLOOKUP($H$3,ORARIO_GENERALE!$D$3:$I$53,2,0)</f>
        <v>#N/A</v>
      </c>
      <c r="J4" s="24" t="str">
        <f>HLOOKUP($H$3,ORARIO_GENERALE!$D$3:$I$53,13,0)</f>
        <v>#N/A</v>
      </c>
      <c r="K4" s="24" t="str">
        <f>HLOOKUP($H$3,ORARIO_GENERALE!$D$3:$I$53,24,0)</f>
        <v>#N/A</v>
      </c>
      <c r="L4" s="24" t="str">
        <f>HLOOKUP($H$3,ORARIO_GENERALE!$D$3:$I$53,35,0)</f>
        <v>#N/A</v>
      </c>
      <c r="M4" s="24" t="str">
        <f>HLOOKUP($H$3,ORARIO_GENERALE!$D$3:$I$53,46,0)</f>
        <v>#N/A</v>
      </c>
      <c r="N4" s="5"/>
      <c r="O4" s="5"/>
      <c r="P4" s="5"/>
    </row>
    <row r="5">
      <c r="A5" s="5"/>
      <c r="B5" s="51" t="str">
        <f>ORARIO_GENERALE!C4</f>
        <v>09:00-10:00</v>
      </c>
      <c r="C5" s="24" t="str">
        <f t="array" ref="C5">IFERROR(INDEX(ORARIO_GENERALE!$D$3:$I$3,MATCH("*"&amp;$B$3&amp;"*",ORARIO_GENERALE!D4:M4,0)),"")</f>
        <v/>
      </c>
      <c r="D5" s="24" t="str">
        <f t="array" ref="D5">IFERROR(INDEX(ORARIO_GENERALE!$D$3:$I$3,MATCH("*"&amp;$B$3&amp;"*",#REF!,0)),"")</f>
        <v/>
      </c>
      <c r="E5" s="24" t="str">
        <f t="array" ref="E5">IFERROR(INDEX(ORARIO_GENERALE!$D$3:$I$3,MATCH("*"&amp;$B$3&amp;"*",#REF!,0)),"")</f>
        <v/>
      </c>
      <c r="F5" s="24" t="str">
        <f t="array" ref="F5">IFERROR(INDEX(ORARIO_GENERALE!$D$3:$I$3,MATCH("*"&amp;$B$3&amp;"*",#REF!,0)),"")</f>
        <v/>
      </c>
      <c r="G5" s="5" t="s">
        <v>91</v>
      </c>
      <c r="H5" s="51" t="str">
        <f>ORARIO_GENERALE!C4:C14</f>
        <v>10:00-11:00</v>
      </c>
      <c r="I5" s="24" t="str">
        <f>HLOOKUP($H$3,ORARIO_GENERALE!$D$3:$I$53,3,0)</f>
        <v>#N/A</v>
      </c>
      <c r="J5" s="24" t="str">
        <f>HLOOKUP($H$3,ORARIO_GENERALE!$D$3:$I$53,14,0)</f>
        <v>#N/A</v>
      </c>
      <c r="K5" s="24" t="str">
        <f>HLOOKUP($H$3,ORARIO_GENERALE!$D$3:$I$53,25,0)</f>
        <v>#N/A</v>
      </c>
      <c r="L5" s="24" t="str">
        <f>HLOOKUP($H$3,ORARIO_GENERALE!$D$3:$I$53,36,0)</f>
        <v>#N/A</v>
      </c>
      <c r="M5" s="24" t="str">
        <f>HLOOKUP($H$3,ORARIO_GENERALE!$D$3:$I$53,47,0)</f>
        <v>#N/A</v>
      </c>
      <c r="N5" s="5"/>
      <c r="O5" s="5"/>
      <c r="P5" s="5"/>
    </row>
    <row r="6">
      <c r="A6" s="5"/>
      <c r="B6" s="51" t="str">
        <f>ORARIO_GENERALE!C5</f>
        <v>10:00-11:00</v>
      </c>
      <c r="C6" s="24" t="str">
        <f t="array" ref="C6">IFERROR(INDEX(ORARIO_GENERALE!$D$3:$I$3,MATCH("*"&amp;$B$3&amp;"*",ORARIO_GENERALE!D5:M5,0)),"")</f>
        <v/>
      </c>
      <c r="D6" s="24" t="str">
        <f t="array" ref="D6">IFERROR(INDEX(ORARIO_GENERALE!$D$3:$I$3,MATCH("*"&amp;$B$3&amp;"*",ORARIO_GENERALE!D15:K15,0)),"")</f>
        <v/>
      </c>
      <c r="E6" s="24" t="str">
        <f t="array" ref="E6">IFERROR(INDEX(ORARIO_GENERALE!$D$3:$I$3,MATCH("*"&amp;$B$3&amp;"*",ORARIO_GENERALE!E15:J15,0)),"")</f>
        <v/>
      </c>
      <c r="F6" s="24" t="str">
        <f t="array" ref="F6">IFERROR(INDEX(ORARIO_GENERALE!$D$3:$I$3,MATCH("*"&amp;$B$3&amp;"*",ORARIO_GENERALE!F15:K15,0)),"")</f>
        <v/>
      </c>
      <c r="G6" s="5"/>
      <c r="H6" s="51" t="str">
        <f>ORARIO_GENERALE!C5:C15</f>
        <v>11:00-12:00</v>
      </c>
      <c r="I6" s="24" t="str">
        <f>HLOOKUP($H$3,ORARIO_GENERALE!$D$3:$I$53,4,0)</f>
        <v>#N/A</v>
      </c>
      <c r="J6" s="24" t="str">
        <f>HLOOKUP($H$3,ORARIO_GENERALE!$D$3:$I$53,15,0)</f>
        <v>#N/A</v>
      </c>
      <c r="K6" s="24" t="str">
        <f>HLOOKUP($H$3,ORARIO_GENERALE!$D$3:$I$53,26,0)</f>
        <v>#N/A</v>
      </c>
      <c r="L6" s="24" t="str">
        <f>HLOOKUP($H$3,ORARIO_GENERALE!$D$3:$I$53,37,0)</f>
        <v>#N/A</v>
      </c>
      <c r="M6" s="24" t="str">
        <f>HLOOKUP($H$3,ORARIO_GENERALE!$D$3:$I$53,48,0)</f>
        <v>#N/A</v>
      </c>
      <c r="N6" s="5"/>
      <c r="O6" s="5"/>
      <c r="P6" s="5"/>
    </row>
    <row r="7">
      <c r="A7" s="5"/>
      <c r="B7" s="51" t="str">
        <f>ORARIO_GENERALE!C6</f>
        <v>11:00-12:00</v>
      </c>
      <c r="C7" s="24" t="str">
        <f t="array" ref="C7">IFERROR(INDEX(ORARIO_GENERALE!$D$3:$I$3,MATCH("*"&amp;$B$3&amp;"*",ORARIO_GENERALE!D6:M6,0)),"")</f>
        <v/>
      </c>
      <c r="D7" s="24" t="str">
        <f t="array" ref="D7">IFERROR(INDEX(ORARIO_GENERALE!$D$3:$I$3,MATCH("*"&amp;$B$3&amp;"*",ORARIO_GENERALE!D16:K16,0)),"")</f>
        <v/>
      </c>
      <c r="E7" s="24" t="str">
        <f t="array" ref="E7">IFERROR(INDEX(ORARIO_GENERALE!$D$3:$I$3,MATCH("*"&amp;$B$3&amp;"*",ORARIO_GENERALE!E16:J16,0)),"")</f>
        <v/>
      </c>
      <c r="F7" s="24" t="str">
        <f t="array" ref="F7">IFERROR(INDEX(ORARIO_GENERALE!$D$3:$I$3,MATCH("*"&amp;$B$3&amp;"*",ORARIO_GENERALE!F16:K16,0)),"")</f>
        <v/>
      </c>
      <c r="G7" s="5"/>
      <c r="H7" s="51" t="str">
        <f>ORARIO_GENERALE!C6:C16</f>
        <v>12:00-13:00</v>
      </c>
      <c r="I7" s="24" t="str">
        <f>HLOOKUP($H$3,ORARIO_GENERALE!$D$3:$I$53,5,0)</f>
        <v>#N/A</v>
      </c>
      <c r="J7" s="24" t="str">
        <f>HLOOKUP($H$3,ORARIO_GENERALE!$D$3:$I$53,16,0)</f>
        <v>#N/A</v>
      </c>
      <c r="K7" s="24" t="str">
        <f>HLOOKUP($H$3,ORARIO_GENERALE!$D$3:$I$53,27,0)</f>
        <v>#N/A</v>
      </c>
      <c r="L7" s="24" t="str">
        <f>HLOOKUP($H$3,ORARIO_GENERALE!$D$3:$I$53,38,0)</f>
        <v>#N/A</v>
      </c>
      <c r="M7" s="24" t="str">
        <f>HLOOKUP($H$3,ORARIO_GENERALE!$D$3:$I$53,49,0)</f>
        <v>#N/A</v>
      </c>
      <c r="N7" s="5"/>
      <c r="O7" s="5"/>
      <c r="P7" s="5"/>
    </row>
    <row r="8">
      <c r="A8" s="5"/>
      <c r="B8" s="51" t="str">
        <f>ORARIO_GENERALE!C7</f>
        <v>12:00-13:00</v>
      </c>
      <c r="C8" s="24" t="str">
        <f t="array" ref="C8">IFERROR(INDEX(ORARIO_GENERALE!$D$3:$I$3,MATCH("*"&amp;$B$3&amp;"*",ORARIO_GENERALE!D7:I7,0)),"")</f>
        <v>MAT/SCIENZE</v>
      </c>
      <c r="D8" s="24" t="str">
        <f t="array" ref="D8">IFERROR(INDEX(ORARIO_GENERALE!$D$3:$I$3,MATCH("*"&amp;$B$3&amp;"*",ORARIO_GENERALE!D17:K17,0)),"")</f>
        <v/>
      </c>
      <c r="E8" s="24" t="str">
        <f t="array" ref="E8">IFERROR(INDEX(ORARIO_GENERALE!$D$3:$I$3,MATCH("*"&amp;$B$3&amp;"*",ORARIO_GENERALE!E17:J17,0)),"")</f>
        <v/>
      </c>
      <c r="F8" s="24" t="str">
        <f t="array" ref="F8">IFERROR(INDEX(ORARIO_GENERALE!$D$3:$I$3,MATCH("*"&amp;$B$3&amp;"*",ORARIO_GENERALE!E17:K17,0)),"")</f>
        <v/>
      </c>
      <c r="G8" s="5"/>
      <c r="H8" s="51" t="str">
        <f>ORARIO_GENERALE!C7:C17</f>
        <v>13:00-14:00</v>
      </c>
      <c r="I8" s="24" t="str">
        <f>HLOOKUP($H$3,ORARIO_GENERALE!$D$3:$I$53,6,0)</f>
        <v>#N/A</v>
      </c>
      <c r="J8" s="24" t="str">
        <f>HLOOKUP($H$3,ORARIO_GENERALE!$D$3:$I$53,17,0)</f>
        <v>#N/A</v>
      </c>
      <c r="K8" s="24" t="str">
        <f>HLOOKUP($H$3,ORARIO_GENERALE!$D$3:$I$53,28,0)</f>
        <v>#N/A</v>
      </c>
      <c r="L8" s="24" t="str">
        <f>HLOOKUP($H$3,ORARIO_GENERALE!$D$3:$I$53,39,0)</f>
        <v>#N/A</v>
      </c>
      <c r="M8" s="24" t="str">
        <f>HLOOKUP($H$3,ORARIO_GENERALE!$D$3:$I$53,50,0)</f>
        <v>#N/A</v>
      </c>
      <c r="N8" s="5"/>
      <c r="O8" s="5"/>
      <c r="P8" s="5"/>
    </row>
    <row r="9">
      <c r="A9" s="5"/>
      <c r="B9" s="51" t="str">
        <f>ORARIO_GENERALE!C8</f>
        <v>13:00-14:00</v>
      </c>
      <c r="C9" s="24" t="str">
        <f t="array" ref="C9">IFERROR(INDEX(ORARIO_GENERALE!$D$3:$I$3,MATCH("*"&amp;$B$3&amp;"*",ORARIO_GENERALE!D8:I8,0)),"")</f>
        <v>MAT/SCIENZE</v>
      </c>
      <c r="D9" s="24" t="str">
        <f t="array" ref="D9">IFERROR(INDEX(ORARIO_GENERALE!$D$3:$I$3,MATCH("*"&amp;$B$3&amp;"*",ORARIO_GENERALE!D18:I18,0)),"")</f>
        <v>ITALIANO  P</v>
      </c>
      <c r="E9" s="24" t="str">
        <f t="array" ref="E9">IFERROR(INDEX(ORARIO_GENERALE!$D$3:$I$3,MATCH("*"&amp;$B$3&amp;"*",ORARIO_GENERALE!E18:J18,0)),"")</f>
        <v>ITALIANO R</v>
      </c>
      <c r="F9" s="24" t="str">
        <f t="array" ref="F9">IFERROR(INDEX(ORARIO_GENERALE!$D$3:$I$3,MATCH("*"&amp;$B$3&amp;"*",ORARIO_GENERALE!F18:K18,0)),"")</f>
        <v/>
      </c>
      <c r="G9" s="5"/>
      <c r="H9" s="51" t="str">
        <f>ORARIO_GENERALE!C8:C18</f>
        <v>14:00-15:00</v>
      </c>
      <c r="I9" s="24" t="str">
        <f>HLOOKUP($H$3,ORARIO_GENERALE!$D$3:$I$53,7,0)</f>
        <v>#N/A</v>
      </c>
      <c r="J9" s="24" t="str">
        <f>HLOOKUP($H$3,ORARIO_GENERALE!$D$3:$I$53,18,0)</f>
        <v>#N/A</v>
      </c>
      <c r="K9" s="24" t="str">
        <f>HLOOKUP($H$3,ORARIO_GENERALE!$D$3:$I$53,29,0)</f>
        <v>#N/A</v>
      </c>
      <c r="L9" s="24" t="str">
        <f>HLOOKUP($H$3,ORARIO_GENERALE!$D$3:$I$53,40,0)</f>
        <v>#N/A</v>
      </c>
      <c r="M9" s="222" t="str">
        <f>HLOOKUP($H$3,ORARIO_GENERALE!$D$3:$I$53,51,0)</f>
        <v>#N/A</v>
      </c>
      <c r="N9" s="5"/>
      <c r="O9" s="5"/>
      <c r="P9" s="5"/>
    </row>
    <row r="10">
      <c r="A10" s="5"/>
      <c r="B10" s="51" t="str">
        <f>ORARIO_GENERALE!C9</f>
        <v>14:00-15:00</v>
      </c>
      <c r="C10" s="24" t="str">
        <f t="array" ref="C10">IFERROR(INDEX(ORARIO_GENERALE!$D$3:$I$3,MATCH("*"&amp;$B$3&amp;"*",ORARIO_GENERALE!D9:I9,0)),"")</f>
        <v>TECNOLOGIA</v>
      </c>
      <c r="D10" s="24" t="str">
        <f t="array" ref="D10">IFERROR(INDEX(ORARIO_GENERALE!$D$3:$I$3,MATCH("*"&amp;$B$3&amp;"*",ORARIO_GENERALE!D19:I19,0)),"")</f>
        <v>ITALIANO  P</v>
      </c>
      <c r="E10" s="24" t="str">
        <f t="array" ref="E10">IFERROR(INDEX(ORARIO_GENERALE!$D$3:$I$3,MATCH("*"&amp;$B$3&amp;"*",ORARIO_GENERALE!F19:J19,0)),"")</f>
        <v/>
      </c>
      <c r="F10" s="24" t="str">
        <f t="array" ref="F10">IFERROR(INDEX(ORARIO_GENERALE!$D$3:$I$3,MATCH("*"&amp;$B$3&amp;"*",ORARIO_GENERALE!F19:K19,0)),"")</f>
        <v/>
      </c>
      <c r="G10" s="5"/>
      <c r="H10" s="51" t="str">
        <f>ORARIO_GENERALE!C9:C19</f>
        <v>15:00-16:00</v>
      </c>
      <c r="I10" s="24" t="str">
        <f>HLOOKUP($H$3,ORARIO_GENERALE!$D$3:$I$53,8,0)</f>
        <v>#N/A</v>
      </c>
      <c r="J10" s="24" t="str">
        <f>HLOOKUP($H$3,ORARIO_GENERALE!$D$3:$I$53,19,0)</f>
        <v>#N/A</v>
      </c>
      <c r="K10" s="24" t="str">
        <f>HLOOKUP($H$3,ORARIO_GENERALE!$D$3:$I$53,30,0)</f>
        <v>#N/A</v>
      </c>
      <c r="L10" s="24" t="str">
        <f>HLOOKUP($H$3,ORARIO_GENERALE!$D$3:$I$53,41,0)</f>
        <v>#N/A</v>
      </c>
      <c r="M10" s="24"/>
      <c r="N10" s="5"/>
      <c r="O10" s="5"/>
      <c r="P10" s="5"/>
    </row>
    <row r="11" ht="15.75" customHeight="1">
      <c r="A11" s="5"/>
      <c r="B11" s="51" t="str">
        <f>ORARIO_GENERALE!C10</f>
        <v>15:00-16:00</v>
      </c>
      <c r="C11" s="24" t="str">
        <f t="array" ref="C11">IFERROR(INDEX(ORARIO_GENERALE!$D$3:$I$3,MATCH("*"&amp;$B$3&amp;"*",ORARIO_GENERALE!D10:I10,0)),"")</f>
        <v>TECNOLOGIA</v>
      </c>
      <c r="D11" s="24" t="str">
        <f t="array" ref="D11">IFERROR(INDEX(ORARIO_GENERALE!$D$3:$I$3,MATCH("*"&amp;$B$3&amp;"*",ORARIO_GENERALE!D20:I20,0)),"")</f>
        <v>ITALIANO  P</v>
      </c>
      <c r="E11" s="24" t="str">
        <f t="array" ref="E11">IFERROR(INDEX(ORARIO_GENERALE!$D$3:$I$3,MATCH("*"&amp;$B$3&amp;"*",ORARIO_GENERALE!D30:I30,0)),"")</f>
        <v>ITALIANO  P</v>
      </c>
      <c r="F11" s="24" t="str">
        <f t="array" ref="F11">IFERROR(INDEX(ORARIO_GENERALE!$D$3:$I$3,MATCH("*"&amp;$B$3&amp;"*",ORARIO_GENERALE!D40:I40,0)),"")</f>
        <v>ITALIANO  P</v>
      </c>
      <c r="G11" s="5"/>
      <c r="H11" s="51" t="str">
        <f>ORARIO_GENERALE!C10:C20</f>
        <v>16:00-17:00</v>
      </c>
      <c r="I11" s="24" t="str">
        <f>HLOOKUP($H$3,ORARIO_GENERALE!$D$3:$I$53,9,0)</f>
        <v>#N/A</v>
      </c>
      <c r="J11" s="24" t="str">
        <f>HLOOKUP($H$3,ORARIO_GENERALE!$D$3:$I$53,20,0)</f>
        <v>#N/A</v>
      </c>
      <c r="K11" s="24" t="str">
        <f>HLOOKUP($H$3,ORARIO_GENERALE!$D$3:$I$53,31,0)</f>
        <v>#N/A</v>
      </c>
      <c r="L11" s="24" t="str">
        <f>HLOOKUP($H$3,ORARIO_GENERALE!$D$3:$I$53,42,0)</f>
        <v>#N/A</v>
      </c>
      <c r="M11" s="24"/>
      <c r="N11" s="5"/>
      <c r="O11" s="5"/>
      <c r="P11" s="5"/>
    </row>
    <row r="12" ht="15.75" customHeight="1">
      <c r="A12" s="5"/>
      <c r="B12" s="51" t="str">
        <f>ORARIO_GENERALE!C11</f>
        <v>16:00-17:00</v>
      </c>
      <c r="C12" s="24" t="str">
        <f t="array" ref="C12">IFERROR(INDEX(ORARIO_GENERALE!$D$3:$I$3,MATCH("*"&amp;$B$3&amp;"*",ORARIO_GENERALE!D11:I11,0)),"")</f>
        <v/>
      </c>
      <c r="D12" s="24" t="str">
        <f t="array" ref="D12">IFERROR(INDEX(ORARIO_GENERALE!$D$3:$I$3,MATCH("*"&amp;$B$3&amp;"*",ORARIO_GENERALE!D21:I21,0)),"")</f>
        <v/>
      </c>
      <c r="E12" s="24" t="str">
        <f t="array" ref="E12">IFERROR(INDEX(ORARIO_GENERALE!$D$3:$I$3,MATCH("*"&amp;$B$3&amp;"*",ORARIO_GENERALE!D31:I31,0)),"")</f>
        <v>ITALIANO  P</v>
      </c>
      <c r="F12" s="24" t="str">
        <f t="array" ref="F12">IFERROR(INDEX(ORARIO_GENERALE!$D$3:$I$3,MATCH("*"&amp;$B$3&amp;"*",ORARIO_GENERALE!D41:I41,0)),"")</f>
        <v>MAT/SCIENZE</v>
      </c>
      <c r="G12" s="5"/>
      <c r="H12" s="51" t="str">
        <f>ORARIO_GENERALE!C11:C21</f>
        <v>17:00-18:00</v>
      </c>
      <c r="I12" s="24" t="str">
        <f>HLOOKUP($H$3,ORARIO_GENERALE!$D$3:$I$53,10,0)</f>
        <v>#N/A</v>
      </c>
      <c r="J12" s="24" t="str">
        <f>HLOOKUP($H$3,ORARIO_GENERALE!$D$3:$I$53,21,0)</f>
        <v>#N/A</v>
      </c>
      <c r="K12" s="24" t="str">
        <f>HLOOKUP($H$3,ORARIO_GENERALE!$D$3:$I$53,32,0)</f>
        <v>#N/A</v>
      </c>
      <c r="L12" s="24" t="str">
        <f>HLOOKUP($H$3,ORARIO_GENERALE!$D$3:$I$53,43,0)</f>
        <v>#N/A</v>
      </c>
      <c r="M12" s="24"/>
      <c r="N12" s="5"/>
      <c r="O12" s="5"/>
      <c r="P12" s="5"/>
    </row>
    <row r="13" ht="15.75" customHeight="1">
      <c r="A13" s="5"/>
      <c r="B13" s="51" t="str">
        <f>ORARIO_GENERALE!C12</f>
        <v>17:00-18:00</v>
      </c>
      <c r="C13" s="24" t="str">
        <f t="array" ref="C13">IFERROR(INDEX(ORARIO_GENERALE!$D$3:$I$3,MATCH("*"&amp;$B$3&amp;"*",ORARIO_GENERALE!D12:I12,0)),"")</f>
        <v/>
      </c>
      <c r="D13" s="24" t="str">
        <f t="array" ref="D13">IFERROR(INDEX(ORARIO_GENERALE!$D$3:$I$3,MATCH("*"&amp;$B$3&amp;"*",ORARIO_GENERALE!D23:I23,0)),"")</f>
        <v/>
      </c>
      <c r="E13" s="24" t="str">
        <f t="array" ref="E13">IFERROR(INDEX(ORARIO_GENERALE!$D$3:$I$3,MATCH("*"&amp;$B$3&amp;"*",ORARIO_GENERALE!D34:I34,0)),"")</f>
        <v/>
      </c>
      <c r="F13" s="24" t="str">
        <f t="array" ref="F13">IFERROR(INDEX(ORARIO_GENERALE!$D$3:$I$3,MATCH("*"&amp;$B$3&amp;"*",ORARIO_GENERALE!D42:I42,0)),"")</f>
        <v>INGLESE</v>
      </c>
      <c r="G13" s="5"/>
      <c r="H13" s="51" t="str">
        <f>ORARIO_GENERALE!C12:C22</f>
        <v>18:00-19:00</v>
      </c>
      <c r="I13" s="24" t="str">
        <f>HLOOKUP($H$3,ORARIO_GENERALE!$D$3:$I$53,11,0)</f>
        <v>#N/A</v>
      </c>
      <c r="J13" s="24" t="str">
        <f>HLOOKUP($H$3,ORARIO_GENERALE!$D$3:$I$53,22,0)</f>
        <v>#N/A</v>
      </c>
      <c r="L13" s="24" t="str">
        <f>HLOOKUP($H$3,ORARIO_GENERALE!$D$3:$I$53,44,0)</f>
        <v>#N/A</v>
      </c>
      <c r="M13" s="24"/>
      <c r="N13" s="5"/>
      <c r="O13" s="5"/>
      <c r="P13" s="5"/>
    </row>
    <row r="14" ht="15.75" customHeight="1">
      <c r="A14" s="5"/>
      <c r="B14" s="51" t="str">
        <f>ORARIO_GENERALE!C13</f>
        <v>18:00-19:00</v>
      </c>
      <c r="C14" s="24" t="str">
        <f t="array" ref="C14">IFERROR(INDEX(ORARIO_GENERALE!$D$3:$I$3,MATCH("*"&amp;$B$3&amp;"*",ORARIO_GENERALE!D13:I13,0)),"")</f>
        <v/>
      </c>
      <c r="D14" s="24" t="str">
        <f t="array" ref="D14">IFERROR(INDEX(ORARIO_GENERALE!$D$3:$I$3,MATCH("*"&amp;$B$3&amp;"*",ORARIO_GENERALE!D24:I24,0)),"")</f>
        <v/>
      </c>
      <c r="E14" s="24" t="str">
        <f t="array" ref="E14">IFERROR(INDEX(ORARIO_GENERALE!$D$3:$I$3,MATCH("*"&amp;$B$3&amp;"*",ORARIO_GENERALE!D35:I35,0)),"")</f>
        <v/>
      </c>
      <c r="F14" s="24" t="str">
        <f t="array" ref="F14">IFERROR(INDEX(ORARIO_GENERALE!$D$3:$I$3,MATCH("*"&amp;$B$3&amp;"*",ORARIO_GENERALE!D43:I43,0)),"")</f>
        <v>INGLESE</v>
      </c>
      <c r="G14" s="5"/>
      <c r="H14" s="51" t="str">
        <f>ORARIO_GENERALE!C13:C23</f>
        <v>19:00-20:00</v>
      </c>
      <c r="I14" s="24" t="str">
        <f>HLOOKUP($H$3,ORARIO_GENERALE!$D$3:$I$53,12,0)</f>
        <v>#N/A</v>
      </c>
      <c r="J14" s="24" t="str">
        <f>HLOOKUP($H$3,ORARIO_GENERALE!$D$3:$I$53,23,0)</f>
        <v>#N/A</v>
      </c>
      <c r="K14" s="24" t="str">
        <f>HLOOKUP($H$3,ORARIO_GENERALE!$D$3:$I$53,33,0)</f>
        <v>#N/A</v>
      </c>
      <c r="L14" s="24" t="str">
        <f>HLOOKUP($H$3,ORARIO_GENERALE!$D$3:$I$53,45,0)</f>
        <v>#N/A</v>
      </c>
      <c r="M14" s="24"/>
      <c r="N14" s="5"/>
      <c r="O14" s="5"/>
      <c r="P14" s="5"/>
    </row>
    <row r="15" ht="15.75" customHeight="1">
      <c r="A15" s="5"/>
      <c r="B15" s="51" t="str">
        <f>ORARIO_GENERALE!C14</f>
        <v>19:00-20:00</v>
      </c>
      <c r="C15" s="24" t="str">
        <f t="array" ref="C15">IFERROR(INDEX(ORARIO_GENERALE!$D$3:$I$3,MATCH("*"&amp;$B$3&amp;"*",ORARIO_GENERALE!D14:I14,0)),"")</f>
        <v/>
      </c>
      <c r="D15" s="24" t="str">
        <f t="array" ref="D15">IFERROR(INDEX(ORARIO_GENERALE!$D$3:$I$3,MATCH("*"&amp;$B$3&amp;"*",ORARIO_GENERALE!D25:I25,0)),"")</f>
        <v/>
      </c>
      <c r="E15" s="24" t="str">
        <f t="array" ref="E15">IFERROR(INDEX(ORARIO_GENERALE!$D$3:$I$3,MATCH("*"&amp;$B$3&amp;"*",ORARIO_GENERALE!D36:I36,0)),"")</f>
        <v/>
      </c>
      <c r="F15" s="24" t="str">
        <f t="array" ref="F15">IFERROR(INDEX(ORARIO_GENERALE!$D$3:$I$3,MATCH("*"&amp;$B$3&amp;"*",ORARIO_GENERALE!D47:I47,0)),"")</f>
        <v/>
      </c>
      <c r="G15" s="5"/>
      <c r="H15" s="51" t="str">
        <f>ORARIO_GENERALE!C14:C24</f>
        <v>09:00-10:00</v>
      </c>
      <c r="I15" s="24"/>
      <c r="J15" s="24"/>
      <c r="K15" s="24"/>
      <c r="L15" s="24" t="str">
        <f>HLOOKUP($H$3,ORARIO_GENERALE!$D$3:$I$53,46,0)</f>
        <v>#N/A</v>
      </c>
      <c r="M15" s="24"/>
      <c r="N15" s="5"/>
      <c r="O15" s="5"/>
      <c r="P15" s="5"/>
    </row>
    <row r="16" ht="15.75" customHeight="1">
      <c r="A16" s="5"/>
      <c r="B16" s="51"/>
      <c r="C16" s="24" t="str">
        <f t="array" ref="C16">IFERROR(INDEX(ORARIO_GENERALE!$D$3:$I$3,MATCH("*"&amp;$B$3&amp;"*",#REF!,0)),"")</f>
        <v/>
      </c>
      <c r="D16" s="24" t="str">
        <f t="array" ref="D16">IFERROR(INDEX(ORARIO_GENERALE!$D$3:$I$3,MATCH("*"&amp;$B$3&amp;"*",#REF!,0)),"")</f>
        <v/>
      </c>
      <c r="E16" s="24" t="str">
        <f t="array" ref="E16">IFERROR(INDEX(ORARIO_GENERALE!$D$3:$I$3,MATCH("*"&amp;$B$3&amp;"*",#REF!,0)),"")</f>
        <v/>
      </c>
      <c r="F16" s="24" t="str">
        <f t="array" ref="F16">IFERROR(INDEX(ORARIO_GENERALE!$D$3:$I$3,MATCH("*"&amp;$B$3&amp;"*",#REF!,0)),"")</f>
        <v/>
      </c>
      <c r="G16" s="5"/>
      <c r="H16" s="51" t="str">
        <f>ORARIO_GENERALE!C15:C25</f>
        <v>10:00-11:00</v>
      </c>
      <c r="I16" s="24"/>
      <c r="J16" s="24"/>
      <c r="K16" s="24"/>
      <c r="L16" s="24"/>
      <c r="M16" s="24"/>
      <c r="N16" s="5"/>
      <c r="O16" s="5"/>
      <c r="P16" s="5"/>
    </row>
    <row r="17" ht="15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ht="15.75" customHeight="1">
      <c r="A18" s="5"/>
      <c r="B18" s="5"/>
      <c r="C18" s="5"/>
      <c r="D18" s="11" t="s">
        <v>155</v>
      </c>
      <c r="E18" s="5"/>
      <c r="F18" s="5"/>
      <c r="G18" s="5"/>
      <c r="H18" s="5"/>
      <c r="I18" s="5"/>
      <c r="J18" s="5"/>
      <c r="K18" s="11" t="s">
        <v>156</v>
      </c>
      <c r="L18" s="5"/>
      <c r="M18" s="5"/>
      <c r="N18" s="5"/>
      <c r="O18" s="5"/>
      <c r="P18" s="5"/>
    </row>
    <row r="19" ht="15.75" customHeight="1">
      <c r="A19" s="5"/>
      <c r="B19" s="24" t="s">
        <v>93</v>
      </c>
      <c r="C19" s="274" t="s">
        <v>19</v>
      </c>
      <c r="D19" s="274" t="s">
        <v>22</v>
      </c>
      <c r="E19" s="274" t="s">
        <v>23</v>
      </c>
      <c r="F19" s="274" t="s">
        <v>24</v>
      </c>
      <c r="G19" s="274" t="s">
        <v>26</v>
      </c>
      <c r="H19" s="5"/>
      <c r="I19" s="24" t="s">
        <v>157</v>
      </c>
      <c r="J19" s="31" t="s">
        <v>19</v>
      </c>
      <c r="K19" s="31" t="s">
        <v>22</v>
      </c>
      <c r="L19" s="31" t="s">
        <v>23</v>
      </c>
      <c r="M19" s="31" t="s">
        <v>24</v>
      </c>
      <c r="N19" s="31" t="s">
        <v>26</v>
      </c>
      <c r="O19" s="5"/>
      <c r="P19" s="5"/>
    </row>
    <row r="20" ht="15.75" customHeight="1">
      <c r="A20" s="5"/>
      <c r="B20" s="51" t="str">
        <f>ORARIO_GENERALE!J4</f>
        <v/>
      </c>
      <c r="C20" s="24"/>
      <c r="D20" s="24"/>
      <c r="E20" s="24"/>
      <c r="F20" s="24"/>
      <c r="G20" s="24"/>
      <c r="H20" s="5"/>
      <c r="I20" s="51" t="s">
        <v>158</v>
      </c>
      <c r="J20" s="24"/>
      <c r="K20" s="24"/>
      <c r="L20" s="24"/>
      <c r="M20" s="24"/>
      <c r="N20" s="24"/>
      <c r="O20" s="5"/>
      <c r="P20" s="5"/>
    </row>
    <row r="21" ht="15.75" customHeight="1">
      <c r="A21" s="5"/>
      <c r="B21" s="51" t="str">
        <f>ORARIO_GENERALE!C4</f>
        <v>09:00-10:00</v>
      </c>
      <c r="C21" s="24" t="str">
        <f t="array" ref="C21">IFERROR(INDEX(ORARIO_GENERALE!$D$3:$M$3,MATCH("*"&amp;$B$19&amp;"*",ORARIO_GENERALE!$D4:$M4,0)),"")</f>
        <v/>
      </c>
      <c r="D21" s="24" t="str">
        <f t="array" ref="D21">IFERROR(INDEX(ORARIO_GENERALE!$D$3:$M$3,MATCH("*"&amp;$B$19&amp;"*",ORARIO_GENERALE!$D15:$M15,0)),"")</f>
        <v/>
      </c>
      <c r="E21" s="24" t="str">
        <f t="array" ref="E21">(IFERROR(INDEX(ORARIO_GENERALE!$D$3:$M$3,MATCH("*"&amp;$B$19&amp;"*",ORARIO_GENERALE!$E26:$M26,0)),""))</f>
        <v/>
      </c>
      <c r="F21" s="24" t="str">
        <f t="array" ref="F21">IFERROR(INDEX(ORARIO_GENERALE!$D$3:$M$3,MATCH("*"&amp;$B$19&amp;"*",ORARIO_GENERALE!$D37:$O37,0)),"")</f>
        <v/>
      </c>
      <c r="G21" s="24" t="str">
        <f t="array" ref="G21">IFERROR(INDEX(ORARIO_GENERALE!$D$3:$M$3,MATCH("*"&amp;$B$19&amp;"*",ORARIO_GENERALE!$D48:$M48,0)),"")</f>
        <v>ALFABETIZZAZIONE  Q </v>
      </c>
      <c r="H21" s="5"/>
      <c r="I21" s="51" t="s">
        <v>14</v>
      </c>
      <c r="J21" s="24" t="str">
        <f>HLOOKUP($I$19,ORARIO_GENERALE!$K$3:$M$53,2,0)</f>
        <v>#N/A</v>
      </c>
      <c r="K21" s="24" t="str">
        <f>HLOOKUP($I$19,ORARIO_GENERALE!$K$3:$M$53,14,0)</f>
        <v>#N/A</v>
      </c>
      <c r="L21" s="24" t="str">
        <f>HLOOKUP($I$19,ORARIO_GENERALE!$K$3:$M$53,24,0)</f>
        <v>#N/A</v>
      </c>
      <c r="M21" s="24" t="str">
        <f>HLOOKUP($I$19,ORARIO_GENERALE!$K$3:$M$53,34,0)</f>
        <v>#N/A</v>
      </c>
      <c r="N21" s="24" t="str">
        <f>HLOOKUP($I$19,ORARIO_GENERALE!$K$3:$M$53,46,0)</f>
        <v>#N/A</v>
      </c>
      <c r="O21" s="5"/>
      <c r="P21" s="5"/>
    </row>
    <row r="22" ht="15.75" customHeight="1">
      <c r="A22" s="5"/>
      <c r="B22" s="51" t="str">
        <f>ORARIO_GENERALE!C5</f>
        <v>10:00-11:00</v>
      </c>
      <c r="C22" s="24" t="str">
        <f t="array" ref="C22">IFERROR(INDEX(ORARIO_GENERALE!$D$3:$M$3,MATCH("*"&amp;$B$19&amp;"*",ORARIO_GENERALE!$D5:$M5,0)),"")</f>
        <v/>
      </c>
      <c r="D22" s="24" t="str">
        <f t="array" ref="D22">IFERROR(INDEX(ORARIO_GENERALE!$D$3:$M$3,MATCH("*"&amp;$B$19&amp;"*",ORARIO_GENERALE!$D16:$M16,0)),"")</f>
        <v/>
      </c>
      <c r="E22" s="24" t="str">
        <f t="array" ref="E22">IFERROR(INDEX(ORARIO_GENERALE!$D$3:$M$3,MATCH("*"&amp;$B$19&amp;"*",ORARIO_GENERALE!$E27:$M27,0)),"")</f>
        <v/>
      </c>
      <c r="F22" s="24" t="str">
        <f t="array" ref="F22">IFERROR(INDEX(ORARIO_GENERALE!$D$3:$M$3,MATCH("*"&amp;$B$19&amp;"*",ORARIO_GENERALE!$D38:$O38,0)),"")</f>
        <v/>
      </c>
      <c r="G22" s="24" t="str">
        <f t="array" ref="G22">IFERROR(INDEX(ORARIO_GENERALE!$D$3:$M$3,MATCH("*"&amp;$B$19&amp;"*",ORARIO_GENERALE!$D49:$M49,0)),"")</f>
        <v>ALFABETIZZAZIONE  Q </v>
      </c>
      <c r="H22" s="5"/>
      <c r="I22" s="51" t="s">
        <v>21</v>
      </c>
      <c r="J22" s="24" t="str">
        <f>HLOOKUP($I$19,ORARIO_GENERALE!$K$3:$M$53,3,0)</f>
        <v>#N/A</v>
      </c>
      <c r="K22" s="24" t="str">
        <f>HLOOKUP($I$19,ORARIO_GENERALE!$K$3:$M$53,14,0)</f>
        <v>#N/A</v>
      </c>
      <c r="L22" s="24" t="str">
        <f>HLOOKUP($I$19,ORARIO_GENERALE!$K$3:$M$53,25,0)</f>
        <v>#N/A</v>
      </c>
      <c r="M22" s="24" t="str">
        <f>HLOOKUP($I$19,ORARIO_GENERALE!$K$3:$M$53,35,0)</f>
        <v>#N/A</v>
      </c>
      <c r="N22" s="24" t="str">
        <f>HLOOKUP($I$19,ORARIO_GENERALE!$K$3:$M$53,47,0)</f>
        <v>#N/A</v>
      </c>
      <c r="O22" s="5"/>
      <c r="P22" s="5"/>
    </row>
    <row r="23" ht="15.75" customHeight="1">
      <c r="A23" s="5"/>
      <c r="B23" s="51" t="str">
        <f>ORARIO_GENERALE!C6</f>
        <v>11:00-12:00</v>
      </c>
      <c r="C23" s="24" t="str">
        <f t="array" ref="C23">IFERROR(INDEX(ORARIO_GENERALE!$D$3:$M$3,MATCH("*"&amp;$B$19&amp;"*",ORARIO_GENERALE!$D6:$M6,0)),"")</f>
        <v/>
      </c>
      <c r="D23" s="24" t="str">
        <f t="array" ref="D23">IFERROR(INDEX(ORARIO_GENERALE!$D$3:$M$3,MATCH("*"&amp;$B$19&amp;"*",ORARIO_GENERALE!$D17:$M17,0)),"")</f>
        <v/>
      </c>
      <c r="E23" s="24" t="str">
        <f t="array" ref="E23">IFERROR(INDEX(ORARIO_GENERALE!$D$3:$M$3,MATCH("*"&amp;$B$19&amp;"*",ORARIO_GENERALE!$D28:$M28,0)),"")</f>
        <v>          ALFABETIZZAZIONE M </v>
      </c>
      <c r="F23" s="24" t="str">
        <f t="array" ref="F23">IFERROR(INDEX(ORARIO_GENERALE!$D$3:$M$3,MATCH("*"&amp;$B$19&amp;"*",ORARIO_GENERALE!$D39:$O39,0)),"")</f>
        <v>ALFABETIZZAZIONE  Q </v>
      </c>
      <c r="G23" s="24" t="str">
        <f t="array" ref="G23">IFERROR(INDEX(ORARIO_GENERALE!$D$3:$M$3,MATCH("*"&amp;$B$19&amp;"*",ORARIO_GENERALE!$D50:$M50,0)),"")</f>
        <v/>
      </c>
      <c r="H23" s="5"/>
      <c r="I23" s="51" t="s">
        <v>27</v>
      </c>
      <c r="J23" s="24" t="str">
        <f>HLOOKUP($I$19,ORARIO_GENERALE!$K$3:$M$53,4,0)</f>
        <v>#N/A</v>
      </c>
      <c r="K23" s="24" t="str">
        <f>HLOOKUP($I$19,ORARIO_GENERALE!$K$3:$M$53,15,0)</f>
        <v>#N/A</v>
      </c>
      <c r="L23" s="24" t="str">
        <f>HLOOKUP($I$19,ORARIO_GENERALE!$K$3:$M$53,26,0)</f>
        <v>#N/A</v>
      </c>
      <c r="M23" s="24" t="str">
        <f>HLOOKUP($I$19,ORARIO_GENERALE!$K$3:$M$53,36,0)</f>
        <v>#N/A</v>
      </c>
      <c r="N23" s="24" t="str">
        <f>HLOOKUP($I$19,ORARIO_GENERALE!$K$3:$M$53,48,0)</f>
        <v>#N/A</v>
      </c>
      <c r="O23" s="5"/>
      <c r="P23" s="5"/>
    </row>
    <row r="24" ht="15.75" customHeight="1">
      <c r="A24" s="5"/>
      <c r="B24" s="51" t="str">
        <f>ORARIO_GENERALE!C7</f>
        <v>12:00-13:00</v>
      </c>
      <c r="C24" s="24" t="str">
        <f t="array" ref="C24">IFERROR(INDEX(ORARIO_GENERALE!$D$3:$M$3,MATCH("*"&amp;$B$19&amp;"*",ORARIO_GENERALE!$D7:$M7,0)),"")</f>
        <v/>
      </c>
      <c r="D24" s="24" t="str">
        <f t="array" ref="D24">IFERROR(INDEX(ORARIO_GENERALE!$D$3:$M$3,MATCH("*"&amp;$B$19&amp;"*",ORARIO_GENERALE!$D18:$M18,0)),"")</f>
        <v/>
      </c>
      <c r="E24" s="24" t="str">
        <f t="array" ref="E24">IFERROR(INDEX(ORARIO_GENERALE!$D$3:$M$3,MATCH("*"&amp;$B$19&amp;"*",ORARIO_GENERALE!$D29:$M29,0)),"")</f>
        <v>          ALFABETIZZAZIONE M </v>
      </c>
      <c r="F24" s="24" t="str">
        <f t="array" ref="F24">IFERROR(INDEX(ORARIO_GENERALE!$D$3:$M$3,MATCH("*"&amp;$B$19&amp;"*",ORARIO_GENERALE!$D40:$M40,0)),"")</f>
        <v>ALFABETIZZAZIONE  Q </v>
      </c>
      <c r="G24" s="24" t="str">
        <f t="array" ref="G24">IFERROR(INDEX(ORARIO_GENERALE!$D$3:$M$3,MATCH("*"&amp;$B$19&amp;"*",ORARIO_GENERALE!$D51:$M51,0)),"")</f>
        <v/>
      </c>
      <c r="H24" s="5"/>
      <c r="I24" s="51" t="s">
        <v>31</v>
      </c>
      <c r="J24" s="24" t="str">
        <f>HLOOKUP($I$19,ORARIO_GENERALE!$K$3:$M$53,5,0)</f>
        <v>#N/A</v>
      </c>
      <c r="K24" s="24" t="str">
        <f>HLOOKUP($I$19,ORARIO_GENERALE!$K$3:$M$53,16,0)</f>
        <v>#N/A</v>
      </c>
      <c r="L24" s="24" t="str">
        <f>HLOOKUP($I$19,ORARIO_GENERALE!$K$3:$M$53,27,0)</f>
        <v>#N/A</v>
      </c>
      <c r="M24" s="24" t="str">
        <f>HLOOKUP($I$19,ORARIO_GENERALE!$K$3:$M$53,37,0)</f>
        <v>#N/A</v>
      </c>
      <c r="N24" s="24" t="str">
        <f>HLOOKUP($I$19,ORARIO_GENERALE!$K$3:$M$53,49,0)</f>
        <v>#N/A</v>
      </c>
      <c r="O24" s="5"/>
      <c r="P24" s="5"/>
    </row>
    <row r="25" ht="15.75" customHeight="1">
      <c r="A25" s="5"/>
      <c r="B25" s="51" t="str">
        <f>ORARIO_GENERALE!C8</f>
        <v>13:00-14:00</v>
      </c>
      <c r="C25" s="24" t="str">
        <f t="array" ref="C25">IFERROR(INDEX(ORARIO_GENERALE!$D$3:$M$3,MATCH("*"&amp;$B$19&amp;"*",ORARIO_GENERALE!$D8:$M8,0)),"")</f>
        <v/>
      </c>
      <c r="D25" s="24" t="str">
        <f t="array" ref="D25">IFERROR(INDEX(ORARIO_GENERALE!$D$3:$M$3,MATCH("*"&amp;$B$19&amp;"*",ORARIO_GENERALE!$D19:$M19,0)),"")</f>
        <v/>
      </c>
      <c r="E25" s="24" t="str">
        <f t="array" ref="E25">IFERROR(INDEX(ORARIO_GENERALE!$D$3:$M$3,MATCH("*"&amp;$B$19&amp;"*",ORARIO_GENERALE!$D30:$M30,0)),"")</f>
        <v/>
      </c>
      <c r="F25" s="24" t="str">
        <f t="array" ref="F25">IFERROR(INDEX(ORARIO_GENERALE!$D$3:$M$3,MATCH("*"&amp;$B$19&amp;"*",ORARIO_GENERALE!$D41:$M41,0)),"")</f>
        <v/>
      </c>
      <c r="G25" s="24" t="str">
        <f t="array" ref="G25">IFERROR(INDEX(ORARIO_GENERALE!$D$3:$M$3,MATCH("*"&amp;$B$19&amp;"*",ORARIO_GENERALE!$D52:$M52,0)),"")</f>
        <v/>
      </c>
      <c r="H25" s="5"/>
      <c r="I25" s="51" t="s">
        <v>35</v>
      </c>
      <c r="J25" s="24" t="str">
        <f>HLOOKUP($I$19,ORARIO_GENERALE!$K$3:$M$53,6,0)</f>
        <v>#N/A</v>
      </c>
      <c r="K25" s="24" t="str">
        <f>HLOOKUP($I$19,ORARIO_GENERALE!$K$3:$M$53,17,0)</f>
        <v>#N/A</v>
      </c>
      <c r="L25" s="24" t="str">
        <f>HLOOKUP($I$19,ORARIO_GENERALE!$K$3:$M$53,28,0)</f>
        <v>#N/A</v>
      </c>
      <c r="M25" s="24" t="str">
        <f>HLOOKUP($I$19,ORARIO_GENERALE!$K$3:$M$53,38,0)</f>
        <v>#N/A</v>
      </c>
      <c r="N25" s="24" t="str">
        <f>HLOOKUP($I$19,ORARIO_GENERALE!$K$3:$M$53,50,0)</f>
        <v>#N/A</v>
      </c>
      <c r="O25" s="5"/>
      <c r="P25" s="5"/>
    </row>
    <row r="26" ht="15.75" customHeight="1">
      <c r="A26" s="5"/>
      <c r="B26" s="51" t="str">
        <f>ORARIO_GENERALE!C9</f>
        <v>14:00-15:00</v>
      </c>
      <c r="C26" s="24" t="str">
        <f t="array" ref="C26">IFERROR(INDEX(ORARIO_GENERALE!$D$3:$M$3,MATCH("*"&amp;$B$19&amp;"*",ORARIO_GENERALE!$D9:$M9,0)),"")</f>
        <v/>
      </c>
      <c r="D26" s="24" t="str">
        <f t="array" ref="D26">IFERROR(INDEX(ORARIO_GENERALE!$D$3:$M$3,MATCH("*"&amp;$B$19&amp;"*",ORARIO_GENERALE!$D20:$M20,0)),"")</f>
        <v/>
      </c>
      <c r="E26" s="24" t="str">
        <f t="array" ref="E26">IFERROR(INDEX(ORARIO_GENERALE!$D$3:$M$3,MATCH("*"&amp;$B$19&amp;"*",ORARIO_GENERALE!$D31:$M31,0)),"")</f>
        <v/>
      </c>
      <c r="F26" s="24" t="str">
        <f t="array" ref="F26">IFERROR(INDEX(ORARIO_GENERALE!$D$3:$M$3,MATCH("*"&amp;$B$19&amp;"*",ORARIO_GENERALE!$D42:$M42,0)),"")</f>
        <v/>
      </c>
      <c r="G26" s="24" t="str">
        <f t="array" ref="G26">IFERROR(INDEX(ORARIO_GENERALE!$D$3:$M$3,MATCH("*"&amp;$B$19&amp;"*",ORARIO_GENERALE!$D53:$M53,0)),"")</f>
        <v/>
      </c>
      <c r="H26" s="5"/>
      <c r="I26" s="51" t="s">
        <v>38</v>
      </c>
      <c r="J26" s="24" t="str">
        <f>HLOOKUP($I$19,ORARIO_GENERALE!$K$3:$M$53,7,0)</f>
        <v>#N/A</v>
      </c>
      <c r="K26" s="24" t="str">
        <f>HLOOKUP($I$19,ORARIO_GENERALE!$K$3:$M$53,18,0)</f>
        <v>#N/A</v>
      </c>
      <c r="L26" s="24" t="str">
        <f>HLOOKUP($I$19,ORARIO_GENERALE!$K$3:$M$53,29,0)</f>
        <v>#N/A</v>
      </c>
      <c r="M26" s="24" t="str">
        <f>HLOOKUP($I$19,ORARIO_GENERALE!$K$3:$M$53,39,0)</f>
        <v>#N/A</v>
      </c>
      <c r="N26" s="24" t="str">
        <f>HLOOKUP($I$19,ORARIO_GENERALE!$K$3:$M$53,51,0)</f>
        <v>#N/A</v>
      </c>
      <c r="O26" s="5"/>
      <c r="P26" s="5"/>
    </row>
    <row r="27" ht="15.75" customHeight="1">
      <c r="A27" s="5"/>
      <c r="B27" s="51" t="str">
        <f>ORARIO_GENERALE!C10</f>
        <v>15:00-16:00</v>
      </c>
      <c r="C27" s="24" t="str">
        <f t="array" ref="C27">IFERROR(INDEX(ORARIO_GENERALE!$D$3:$M$3,MATCH("*"&amp;$B$19&amp;"*",ORARIO_GENERALE!$D10:$M10,0)),"")</f>
        <v/>
      </c>
      <c r="D27" s="24" t="str">
        <f t="array" ref="D27">IFERROR(INDEX(ORARIO_GENERALE!$D$3:$M$3,MATCH("*"&amp;$B$19&amp;"*",ORARIO_GENERALE!$D21:$M21,0)),"")</f>
        <v/>
      </c>
      <c r="E27" s="24" t="str">
        <f t="array" ref="E27">IFERROR(INDEX(ORARIO_GENERALE!$D$3:$M$3,MATCH("*"&amp;$B$19&amp;"*",ORARIO_GENERALE!$D32:$M32,0)),"")</f>
        <v/>
      </c>
      <c r="F27" s="24" t="str">
        <f t="array" ref="F27">IFERROR(INDEX(ORARIO_GENERALE!$D$3:$M$3,MATCH("*"&amp;$B$19&amp;"*",ORARIO_GENERALE!$D43:$M43,0)),"")</f>
        <v/>
      </c>
      <c r="G27" s="24" t="str">
        <f t="array" ref="G27">IFERROR(INDEX(ORARIO_GENERALE!$D$3:$M$3,MATCH("*"&amp;$B$19&amp;"*",ORARIO_GENERALE!$D54:$M54,0)),"")</f>
        <v/>
      </c>
      <c r="H27" s="5"/>
      <c r="I27" s="51" t="s">
        <v>39</v>
      </c>
      <c r="J27" s="24" t="str">
        <f>HLOOKUP($I$19,ORARIO_GENERALE!$K$3:$M$53,8,0)</f>
        <v>#N/A</v>
      </c>
      <c r="K27" s="24" t="str">
        <f>HLOOKUP($I$19,ORARIO_GENERALE!$K$3:$M$53,19,0)</f>
        <v>#N/A</v>
      </c>
      <c r="L27" s="24" t="str">
        <f>HLOOKUP($I$19,ORARIO_GENERALE!$K$3:$M$53,30,0)</f>
        <v>#N/A</v>
      </c>
      <c r="M27" s="24" t="str">
        <f>HLOOKUP($I$19,ORARIO_GENERALE!$K$3:$M$53,41,0)</f>
        <v>#N/A</v>
      </c>
      <c r="N27" s="24"/>
      <c r="O27" s="5"/>
      <c r="P27" s="5"/>
    </row>
    <row r="28" ht="15.75" customHeight="1">
      <c r="A28" s="5"/>
      <c r="B28" s="51" t="str">
        <f>ORARIO_GENERALE!C11</f>
        <v>16:00-17:00</v>
      </c>
      <c r="C28" s="24" t="str">
        <f t="array" ref="C28">IFERROR(INDEX(ORARIO_GENERALE!$D$3:$M$3,MATCH("*"&amp;$B$19&amp;"*",ORARIO_GENERALE!$D11:$M11,0)),"")</f>
        <v/>
      </c>
      <c r="D28" s="24" t="str">
        <f t="array" ref="D28">IFERROR(INDEX(ORARIO_GENERALE!$D$3:$M$3,MATCH("*"&amp;$B$19&amp;"*",ORARIO_GENERALE!$D22:$M22,0)),"")</f>
        <v/>
      </c>
      <c r="E28" s="24" t="str">
        <f t="array" ref="E28">IFERROR(INDEX(ORARIO_GENERALE!$D$3:$M$3,MATCH("*"&amp;$B$19&amp;"*",ORARIO_GENERALE!$D33:$M33,0)),"")</f>
        <v/>
      </c>
      <c r="F28" s="24" t="str">
        <f t="array" ref="F28">IFERROR(INDEX(ORARIO_GENERALE!$D$3:$M$3,MATCH("*"&amp;$B$19&amp;"*",ORARIO_GENERALE!$D44:$M44,0)),"")</f>
        <v/>
      </c>
      <c r="G28" s="24" t="str">
        <f t="array" ref="G28">IFERROR(INDEX(ORARIO_GENERALE!$D$3:$M$3,MATCH("*"&amp;$B$19&amp;"*",ORARIO_GENERALE!$D55:$M55,0)),"")</f>
        <v/>
      </c>
      <c r="H28" s="5"/>
      <c r="I28" s="51" t="s">
        <v>42</v>
      </c>
      <c r="J28" s="24" t="str">
        <f>HLOOKUP($I$19,ORARIO_GENERALE!$K$3:$M$53,9,0)</f>
        <v>#N/A</v>
      </c>
      <c r="K28" s="24" t="str">
        <f>HLOOKUP($I$19,ORARIO_GENERALE!$K$3:$M$53,20,0)</f>
        <v>#N/A</v>
      </c>
      <c r="L28" s="24" t="str">
        <f>HLOOKUP($I$19,ORARIO_GENERALE!$K$3:$M$53,31,0)</f>
        <v>#N/A</v>
      </c>
      <c r="M28" s="24" t="str">
        <f>HLOOKUP($I$19,ORARIO_GENERALE!$K$3:$M$53,42,0)</f>
        <v>#N/A</v>
      </c>
      <c r="N28" s="24"/>
      <c r="O28" s="5"/>
      <c r="P28" s="5"/>
    </row>
    <row r="29" ht="15.75" customHeight="1">
      <c r="A29" s="5"/>
      <c r="B29" s="51" t="str">
        <f>ORARIO_GENERALE!C12</f>
        <v>17:00-18:00</v>
      </c>
      <c r="C29" s="24" t="str">
        <f t="array" ref="C29">IFERROR(INDEX(ORARIO_GENERALE!$D$3:$M$3,MATCH("*"&amp;$B$19&amp;"*",ORARIO_GENERALE!$D12:$K12,0)),"")</f>
        <v/>
      </c>
      <c r="D29" s="24" t="str">
        <f t="array" ref="D29">IFERROR(INDEX(ORARIO_GENERALE!$D$3:$M$3,MATCH("*"&amp;$B$19&amp;"*",ORARIO_GENERALE!$D23:$M23,0)),"")</f>
        <v/>
      </c>
      <c r="E29" s="24" t="str">
        <f t="array" ref="E29">IFERROR(INDEX(ORARIO_GENERALE!$D$3:$M$3,MATCH("*"&amp;$B$19&amp;"*",ORARIO_GENERALE!$D34:$M34,0)),"")</f>
        <v/>
      </c>
      <c r="F29" s="24" t="str">
        <f t="array" ref="F29">IFERROR(INDEX(ORARIO_GENERALE!$D$3:$M$3,MATCH("*"&amp;$B$19&amp;"*",ORARIO_GENERALE!$D45:$M45,0)),"")</f>
        <v/>
      </c>
      <c r="G29" s="24" t="str">
        <f t="array" ref="G29">IFERROR(INDEX(ORARIO_GENERALE!$D$3:$M$3,MATCH("*"&amp;$B$19&amp;"*",ORARIO_GENERALE!$D56:$M56,0)),"")</f>
        <v/>
      </c>
      <c r="H29" s="5"/>
      <c r="I29" s="51" t="s">
        <v>148</v>
      </c>
      <c r="J29" s="24" t="str">
        <f>HLOOKUP($I$19,ORARIO_GENERALE!$K$3:$M$53,10,0)</f>
        <v>#N/A</v>
      </c>
      <c r="K29" s="24" t="str">
        <f>HLOOKUP($I$19,ORARIO_GENERALE!$K$3:$M$53,21,0)</f>
        <v>#N/A</v>
      </c>
      <c r="L29" s="24" t="str">
        <f>HLOOKUP($I$19,ORARIO_GENERALE!$K$3:$M$53,32,0)</f>
        <v>#N/A</v>
      </c>
      <c r="M29" s="24" t="str">
        <f>HLOOKUP($I$19,ORARIO_GENERALE!$K$3:$M$53,43,0)</f>
        <v>#N/A</v>
      </c>
      <c r="N29" s="24"/>
      <c r="O29" s="5"/>
      <c r="P29" s="5"/>
    </row>
    <row r="30" ht="15.75" customHeight="1">
      <c r="A30" s="5"/>
      <c r="B30" s="51" t="str">
        <f>ORARIO_GENERALE!C13</f>
        <v>18:00-19:00</v>
      </c>
      <c r="C30" s="24" t="str">
        <f t="array" ref="C30">IFERROR(INDEX(ORARIO_GENERALE!$D$3:$M$3,MATCH("*"&amp;$B$19&amp;"*",ORARIO_GENERALE!$D13:$K13,0)),"")</f>
        <v/>
      </c>
      <c r="D30" s="24" t="str">
        <f t="array" ref="D30">IFERROR(INDEX(ORARIO_GENERALE!$D$3:$M$3,MATCH("*"&amp;$B$19&amp;"*",ORARIO_GENERALE!$D24:$M24,0)),"")</f>
        <v/>
      </c>
      <c r="E30" s="24" t="str">
        <f t="array" ref="E30">IFERROR(INDEX(ORARIO_GENERALE!$D$3:$M$3,MATCH("*"&amp;$B$19&amp;"*",ORARIO_GENERALE!$D35:$M35,0)),"")</f>
        <v/>
      </c>
      <c r="F30" s="24" t="str">
        <f t="array" ref="F30">IFERROR(INDEX(ORARIO_GENERALE!$D$3:$M$3,MATCH("*"&amp;$B$19&amp;"*",ORARIO_GENERALE!$D46:$M46,0)),"")</f>
        <v/>
      </c>
      <c r="G30" s="24" t="str">
        <f t="array" ref="G30">IFERROR(INDEX(ORARIO_GENERALE!$D$3:$M$3,MATCH("*"&amp;$B$19&amp;"*",ORARIO_GENERALE!$D57:$M57,0)),"")</f>
        <v/>
      </c>
      <c r="H30" s="5"/>
      <c r="I30" s="51" t="s">
        <v>51</v>
      </c>
      <c r="J30" s="24" t="str">
        <f>HLOOKUP($I$19,ORARIO_GENERALE!$K$3:$M$53,11,0)</f>
        <v>#N/A</v>
      </c>
      <c r="K30" s="24" t="str">
        <f>HLOOKUP($I$19,ORARIO_GENERALE!$K$3:$M$53,22,0)</f>
        <v>#N/A</v>
      </c>
      <c r="L30" s="24" t="str">
        <f>HLOOKUP($I$19,ORARIO_GENERALE!$K$3:$M$53,33,0)</f>
        <v>#N/A</v>
      </c>
      <c r="M30" s="24" t="str">
        <f>HLOOKUP($I$19,ORARIO_GENERALE!$K$3:$M$53,44,0)</f>
        <v>#N/A</v>
      </c>
      <c r="N30" s="24"/>
      <c r="O30" s="5"/>
      <c r="P30" s="5"/>
    </row>
    <row r="31" ht="15.75" customHeight="1">
      <c r="A31" s="5"/>
      <c r="B31" s="51" t="str">
        <f>ORARIO_GENERALE!C14</f>
        <v>19:00-20:00</v>
      </c>
      <c r="C31" s="24" t="str">
        <f t="array" ref="C31">IFERROR(INDEX(ORARIO_GENERALE!$D$3:$M$3,MATCH("*"&amp;$B$19&amp;"*",ORARIO_GENERALE!$D14:$K14,0)),"")</f>
        <v/>
      </c>
      <c r="D31" s="24" t="str">
        <f t="array" ref="D31">IFERROR(INDEX(ORARIO_GENERALE!$D$3:$M$3,MATCH("*"&amp;$B$19&amp;"*",ORARIO_GENERALE!$D25:$M25,0)),"")</f>
        <v/>
      </c>
      <c r="E31" s="24" t="str">
        <f t="array" ref="E31">IFERROR(INDEX(ORARIO_GENERALE!$D$3:$M$3,MATCH("*"&amp;$B$19&amp;"*",ORARIO_GENERALE!$D36:$M36,0)),"")</f>
        <v/>
      </c>
      <c r="F31" s="24" t="str">
        <f t="array" ref="F31">IFERROR(INDEX(ORARIO_GENERALE!$D$3:$M$3,MATCH("*"&amp;$B$19&amp;"*",ORARIO_GENERALE!$D47:$M47,0)),"")</f>
        <v/>
      </c>
      <c r="G31" s="24" t="str">
        <f t="array" ref="G31">IFERROR(INDEX(ORARIO_GENERALE!$D$3:$M$3,MATCH("*"&amp;$B$19&amp;"*",ORARIO_GENERALE!$D58:$M58,0)),"")</f>
        <v/>
      </c>
      <c r="H31" s="5"/>
      <c r="I31" s="51" t="s">
        <v>54</v>
      </c>
      <c r="J31" s="24" t="str">
        <f>HLOOKUP($I$19,ORARIO_GENERALE!$K$3:$M$53,12,0)</f>
        <v>#N/A</v>
      </c>
      <c r="K31" s="24" t="str">
        <f>HLOOKUP($I$19,ORARIO_GENERALE!$K$3:$M$53,23,0)</f>
        <v>#N/A</v>
      </c>
      <c r="L31" s="24" t="str">
        <f>HLOOKUP($I$19,ORARIO_GENERALE!$K$3:$M$53,34,0)</f>
        <v>#N/A</v>
      </c>
      <c r="M31" s="24" t="str">
        <f>HLOOKUP($I$19,ORARIO_GENERALE!$K$3:$M$53,45,0)</f>
        <v>#N/A</v>
      </c>
      <c r="N31" s="24"/>
      <c r="O31" s="5"/>
      <c r="P31" s="5"/>
    </row>
    <row r="32" ht="15.75" customHeight="1">
      <c r="A32" s="5"/>
      <c r="B32" s="51"/>
      <c r="C32" s="24"/>
      <c r="D32" s="24"/>
      <c r="E32" s="24"/>
      <c r="F32" s="24" t="str">
        <f t="array" ref="F32">IFERROR(INDEX(ORARIO_GENERALE!$K$3:$M$3,MATCH("*"&amp;$B$19&amp;"*",ORARIO_GENERALE!$N37:$O37,0)),"")</f>
        <v/>
      </c>
      <c r="G32" s="24"/>
      <c r="H32" s="5"/>
      <c r="I32" s="51" t="s">
        <v>151</v>
      </c>
      <c r="J32" s="24"/>
      <c r="K32" s="24"/>
      <c r="L32" s="24"/>
      <c r="M32" s="24"/>
      <c r="N32" s="24"/>
      <c r="O32" s="5"/>
      <c r="P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ht="15.75" customHeight="1">
      <c r="A47" s="5"/>
      <c r="B47" s="5"/>
      <c r="C47" s="5"/>
      <c r="D47" s="5" t="s">
        <v>43</v>
      </c>
      <c r="E47" s="5" t="s">
        <v>172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ht="15.75" customHeight="1">
      <c r="A48" s="5"/>
      <c r="B48" s="5"/>
      <c r="C48" s="5"/>
      <c r="D48" s="5" t="s">
        <v>17</v>
      </c>
      <c r="E48" s="5" t="s">
        <v>173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ht="15.75" customHeight="1">
      <c r="A49" s="5"/>
      <c r="B49" s="5"/>
      <c r="C49" s="5"/>
      <c r="D49" s="5" t="s">
        <v>69</v>
      </c>
      <c r="E49" s="5" t="s">
        <v>174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ht="15.75" customHeight="1">
      <c r="A50" s="5"/>
      <c r="B50" s="5"/>
      <c r="C50" s="5"/>
      <c r="D50" s="5" t="s">
        <v>70</v>
      </c>
      <c r="E50" s="5" t="s">
        <v>25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ht="15.75" customHeight="1">
      <c r="A51" s="5"/>
      <c r="B51" s="5"/>
      <c r="C51" s="5"/>
      <c r="D51" s="5" t="s">
        <v>93</v>
      </c>
      <c r="E51" s="5" t="s">
        <v>176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 ht="15.75" customHeight="1">
      <c r="A52" s="5"/>
      <c r="B52" s="5"/>
      <c r="C52" s="5"/>
      <c r="D52" s="5" t="s">
        <v>113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ht="15.75" customHeight="1">
      <c r="A53" s="5"/>
      <c r="B53" s="5"/>
      <c r="C53" s="5"/>
      <c r="D53" s="5" t="s">
        <v>47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ht="15.75" customHeight="1">
      <c r="A54" s="5"/>
      <c r="B54" s="5"/>
      <c r="C54" s="5"/>
      <c r="D54" s="5" t="s">
        <v>177</v>
      </c>
      <c r="E54" s="5" t="s">
        <v>178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 ht="15.75" customHeight="1">
      <c r="A55" s="5"/>
      <c r="B55" s="5"/>
      <c r="C55" s="5"/>
      <c r="D55" s="5" t="s">
        <v>126</v>
      </c>
      <c r="E55" s="5" t="s">
        <v>179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ht="15.75" customHeight="1">
      <c r="A56" s="5"/>
      <c r="B56" s="5"/>
      <c r="C56" s="5"/>
      <c r="D56" s="5" t="s">
        <v>180</v>
      </c>
      <c r="E56" s="5" t="s">
        <v>157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  <row r="57" ht="15.75" customHeight="1">
      <c r="A57" s="5"/>
      <c r="B57" s="5"/>
      <c r="C57" s="5"/>
      <c r="D57" s="5" t="s">
        <v>129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</row>
    <row r="58" ht="15.75" customHeight="1">
      <c r="A58" s="5"/>
      <c r="B58" s="5"/>
      <c r="C58" s="5"/>
      <c r="D58" s="5" t="s">
        <v>130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 ht="15.75" customHeight="1">
      <c r="A59" s="5"/>
      <c r="B59" s="5"/>
      <c r="C59" s="5"/>
      <c r="D59" s="5" t="s">
        <v>48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</row>
    <row r="60" ht="15.75" customHeight="1">
      <c r="A60" s="5"/>
      <c r="B60" s="5"/>
      <c r="C60" s="5"/>
      <c r="D60" s="5" t="s">
        <v>132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ht="15.75" customHeight="1">
      <c r="A61" s="5"/>
      <c r="B61" s="5"/>
      <c r="C61" s="5"/>
      <c r="D61" s="5" t="s">
        <v>133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ht="15.75" customHeight="1">
      <c r="A62" s="5"/>
      <c r="B62" s="5"/>
      <c r="C62" s="5"/>
      <c r="D62" s="5" t="s">
        <v>184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1:P64">
    <cfRule type="containsText" dxfId="11" priority="1" operator="containsText" text="PP">
      <formula>NOT(ISERROR(SEARCH(("PP"),(A1))))</formula>
    </cfRule>
  </conditionalFormatting>
  <conditionalFormatting sqref="A1:P64">
    <cfRule type="containsText" dxfId="12" priority="2" operator="containsText" text="A1">
      <formula>NOT(ISERROR(SEARCH(("A1"),(A1))))</formula>
    </cfRule>
  </conditionalFormatting>
  <conditionalFormatting sqref="A1:P64">
    <cfRule type="containsText" dxfId="13" priority="3" operator="containsText" text="A0">
      <formula>NOT(ISERROR(SEARCH(("A0"),(A1))))</formula>
    </cfRule>
  </conditionalFormatting>
  <conditionalFormatting sqref="A1:P64">
    <cfRule type="containsText" dxfId="14" priority="4" operator="containsText" text="AN">
      <formula>NOT(ISERROR(SEARCH(("AN"),(A1))))</formula>
    </cfRule>
  </conditionalFormatting>
  <conditionalFormatting sqref="A1:P64">
    <cfRule type="containsText" dxfId="15" priority="5" operator="containsText" text="A2">
      <formula>NOT(ISERROR(SEARCH(("A2"),(A1))))</formula>
    </cfRule>
  </conditionalFormatting>
  <conditionalFormatting sqref="A1:P64">
    <cfRule type="cellIs" dxfId="3" priority="6" operator="equal">
      <formula>"P"</formula>
    </cfRule>
  </conditionalFormatting>
  <conditionalFormatting sqref="A1:P64">
    <cfRule type="cellIs" dxfId="4" priority="7" operator="equal">
      <formula>"C"</formula>
    </cfRule>
  </conditionalFormatting>
  <conditionalFormatting sqref="A1:P64">
    <cfRule type="containsText" dxfId="5" priority="8" operator="containsText" text="L2">
      <formula>NOT(ISERROR(SEARCH(("L2"),(A1))))</formula>
    </cfRule>
  </conditionalFormatting>
  <conditionalFormatting sqref="A1:P64">
    <cfRule type="containsText" dxfId="16" priority="9" operator="containsText" text="A/D">
      <formula>NOT(ISERROR(SEARCH(("A/D"),(A1))))</formula>
    </cfRule>
  </conditionalFormatting>
  <conditionalFormatting sqref="A1:P64">
    <cfRule type="containsText" dxfId="18" priority="10" operator="containsText" text="WR">
      <formula>NOT(ISERROR(SEARCH(("WR"),(A1))))</formula>
    </cfRule>
  </conditionalFormatting>
  <conditionalFormatting sqref="A1:P64">
    <cfRule type="containsText" dxfId="6" priority="11" operator="containsText" text="ING.">
      <formula>NOT(ISERROR(SEARCH(("ING."),(A1))))</formula>
    </cfRule>
  </conditionalFormatting>
  <conditionalFormatting sqref="A1:P64">
    <cfRule type="cellIs" dxfId="19" priority="12" operator="equal">
      <formula>"AQUILA"</formula>
    </cfRule>
  </conditionalFormatting>
  <conditionalFormatting sqref="A1:P64">
    <cfRule type="cellIs" dxfId="20" priority="13" operator="equal">
      <formula>"BOTTI"</formula>
    </cfRule>
  </conditionalFormatting>
  <conditionalFormatting sqref="A1:P64">
    <cfRule type="cellIs" dxfId="9" priority="14" operator="equal">
      <formula>"COSENZA"</formula>
    </cfRule>
  </conditionalFormatting>
  <conditionalFormatting sqref="A1:P64">
    <cfRule type="cellIs" dxfId="21" priority="15" operator="equal">
      <formula>"MANDAGLIO"</formula>
    </cfRule>
  </conditionalFormatting>
  <conditionalFormatting sqref="A1:P64">
    <cfRule type="cellIs" dxfId="22" priority="16" operator="equal">
      <formula>"VALFRE'"</formula>
    </cfRule>
  </conditionalFormatting>
  <conditionalFormatting sqref="A1:P64">
    <cfRule type="cellIs" dxfId="23" priority="17" operator="equal">
      <formula>"PICONE"</formula>
    </cfRule>
  </conditionalFormatting>
  <conditionalFormatting sqref="A1:P64">
    <cfRule type="cellIs" dxfId="24" priority="18" operator="equal">
      <formula>"CARAFA"</formula>
    </cfRule>
  </conditionalFormatting>
  <conditionalFormatting sqref="A1:P64">
    <cfRule type="cellIs" dxfId="25" priority="19" operator="equal">
      <formula>"DI FRAIA"</formula>
    </cfRule>
  </conditionalFormatting>
  <conditionalFormatting sqref="A1:P64">
    <cfRule type="cellIs" dxfId="26" priority="20" operator="equal">
      <formula>"freyrie"</formula>
    </cfRule>
  </conditionalFormatting>
  <conditionalFormatting sqref="A1:P64">
    <cfRule type="cellIs" dxfId="27" priority="21" operator="equal">
      <formula>"guanzani"</formula>
    </cfRule>
  </conditionalFormatting>
  <conditionalFormatting sqref="A1:P64">
    <cfRule type="cellIs" dxfId="28" priority="22" operator="equal">
      <formula>"meroni"</formula>
    </cfRule>
  </conditionalFormatting>
  <conditionalFormatting sqref="A1:P64">
    <cfRule type="cellIs" dxfId="28" priority="23" operator="equal">
      <formula>"mor"</formula>
    </cfRule>
  </conditionalFormatting>
  <conditionalFormatting sqref="A1:P64">
    <cfRule type="cellIs" dxfId="29" priority="24" operator="equal">
      <formula>"CARDINI"</formula>
    </cfRule>
  </conditionalFormatting>
  <conditionalFormatting sqref="A1:P64">
    <cfRule type="cellIs" dxfId="30" priority="25" operator="equal">
      <formula>"DI CLAUDIO"</formula>
    </cfRule>
  </conditionalFormatting>
  <conditionalFormatting sqref="A1:P64">
    <cfRule type="cellIs" dxfId="27" priority="26" operator="equal">
      <formula>"GIURAZZI"</formula>
    </cfRule>
  </conditionalFormatting>
  <conditionalFormatting sqref="A1:P64">
    <cfRule type="containsText" dxfId="31" priority="27" operator="containsText" text="D/A">
      <formula>NOT(ISERROR(SEARCH(("D/A"),(A1))))</formula>
    </cfRule>
  </conditionalFormatting>
  <conditionalFormatting sqref="A1:P64">
    <cfRule type="cellIs" dxfId="20" priority="28" operator="equal">
      <formula>"TECN."</formula>
    </cfRule>
  </conditionalFormatting>
  <conditionalFormatting sqref="A1:P64">
    <cfRule type="cellIs" dxfId="32" priority="29" operator="equal">
      <formula>"DALLAGA'"</formula>
    </cfRule>
  </conditionalFormatting>
  <dataValidations>
    <dataValidation type="list" allowBlank="1" sqref="H3">
      <formula1>$E$47:$E$52</formula1>
    </dataValidation>
    <dataValidation type="list" allowBlank="1" sqref="B3">
      <formula1>$D$47:$D$50</formula1>
    </dataValidation>
    <dataValidation type="list" allowBlank="1" sqref="B19">
      <formula1>$D$51:$D$62</formula1>
    </dataValidation>
    <dataValidation type="list" allowBlank="1" sqref="I19">
      <formula1>$E$54:$E$60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 outlineLevelCol="1"/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>
      <c r="B32" s="2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0" outlineLevelCol="1"/>
  <cols>
    <col customWidth="1" min="1" max="2" width="13.25"/>
    <col customWidth="1" min="3" max="4" width="2.63"/>
    <col customWidth="1" min="5" max="5" width="5.0"/>
    <col customWidth="1" min="6" max="9" width="2.63"/>
    <col customWidth="1" min="10" max="10" width="7.5"/>
  </cols>
  <sheetData>
    <row r="1">
      <c r="C1" s="39" t="str">
        <f>ORARIO_GENERALE!D3</f>
        <v>ITALIANO R</v>
      </c>
      <c r="D1" s="46" t="str">
        <f>ORARIO_GENERALE!E3</f>
        <v>ITALIANO  P</v>
      </c>
      <c r="E1" s="46" t="str">
        <f>ORARIO_GENERALE!F3</f>
        <v>INGLESE</v>
      </c>
      <c r="F1" s="46" t="str">
        <f>ORARIO_GENERALE!G3</f>
        <v>MAT/SCIENZE</v>
      </c>
      <c r="G1" s="46" t="str">
        <f>ORARIO_GENERALE!I3</f>
        <v>POTENZIAMENTO</v>
      </c>
      <c r="H1" s="56" t="str">
        <f>ORARIO_GENERALE!K3</f>
        <v>          ALFABETIZZAZIONE M </v>
      </c>
      <c r="I1" s="56" t="str">
        <f>#REF!</f>
        <v>#REF!</v>
      </c>
      <c r="J1" s="60" t="s">
        <v>41</v>
      </c>
    </row>
    <row r="2" ht="15.75" customHeight="1">
      <c r="A2" s="62"/>
      <c r="B2" s="64" t="s">
        <v>43</v>
      </c>
      <c r="C2" s="72">
        <f>COUNTIF(ORARIO_GENERALE!D$4:D$53,"*"&amp;$B2&amp;"*")</f>
        <v>6</v>
      </c>
      <c r="D2" s="78">
        <f>COUNTIF(ORARIO_GENERALE!E$5:E$53,"*"&amp;$B2&amp;"*")</f>
        <v>0</v>
      </c>
      <c r="E2" s="78">
        <f>COUNTIF(ORARIO_GENERALE!F$4:F$53,"*"&amp;$B2&amp;"*")</f>
        <v>3</v>
      </c>
      <c r="F2" s="78">
        <f>COUNTIF(ORARIO_GENERALE!G$4:G$53,"*"&amp;$B2&amp;"*")</f>
        <v>3</v>
      </c>
      <c r="G2" s="92">
        <f>COUNTIF(ORARIO_GENERALE!I$4:I$53,"*"&amp;$B2&amp;"*")</f>
        <v>0</v>
      </c>
      <c r="H2" s="72">
        <f>COUNTIF(ORARIO_GENERALE!K$4:K$53,"*"&amp;$B2&amp;"*")</f>
        <v>0</v>
      </c>
      <c r="I2" s="92" t="str">
        <f t="shared" ref="I2:I28" si="1">COUNTIF(#REF!,"*"&amp;$B2&amp;"*")</f>
        <v>#REF!</v>
      </c>
      <c r="J2" s="103" t="str">
        <f t="shared" ref="J2:J26" si="2">SUM(C2:I2)</f>
        <v>#REF!</v>
      </c>
    </row>
    <row r="3" ht="15.75" customHeight="1">
      <c r="A3" s="62"/>
      <c r="B3" s="64" t="s">
        <v>17</v>
      </c>
      <c r="C3" s="111">
        <f>COUNTIF(ORARIO_GENERALE!D$4:D$53,"*"&amp;$B3&amp;"*")</f>
        <v>0</v>
      </c>
      <c r="D3" s="116">
        <f>COUNTIF(ORARIO_GENERALE!E$5:E$53,"*"&amp;$B3&amp;"*")</f>
        <v>6</v>
      </c>
      <c r="E3" s="116">
        <f>COUNTIF(ORARIO_GENERALE!F$4:F$53,"*"&amp;$B3&amp;"*")</f>
        <v>3</v>
      </c>
      <c r="F3" s="116">
        <f>COUNTIF(ORARIO_GENERALE!G$4:G$53,"*"&amp;$B3&amp;"*")</f>
        <v>3</v>
      </c>
      <c r="G3" s="125">
        <f>COUNTIF(ORARIO_GENERALE!I$4:I$53,"*"&amp;$B3&amp;"*")</f>
        <v>0</v>
      </c>
      <c r="H3" s="111">
        <f>COUNTIF(ORARIO_GENERALE!K$4:K$53,"*"&amp;$B3&amp;"*")</f>
        <v>0</v>
      </c>
      <c r="I3" s="125" t="str">
        <f t="shared" si="1"/>
        <v>#REF!</v>
      </c>
      <c r="J3" s="130" t="str">
        <f t="shared" si="2"/>
        <v>#REF!</v>
      </c>
    </row>
    <row r="4" ht="15.75" customHeight="1">
      <c r="A4" s="62"/>
      <c r="B4" s="64" t="s">
        <v>69</v>
      </c>
      <c r="C4" s="111">
        <f>COUNTIF(ORARIO_GENERALE!D$4:D$53,"*"&amp;$B4&amp;"*")</f>
        <v>0</v>
      </c>
      <c r="D4" s="116">
        <f>COUNTIF(ORARIO_GENERALE!E$5:E$53,"*"&amp;$B4&amp;"*")</f>
        <v>5</v>
      </c>
      <c r="E4" s="116">
        <f>COUNTIF(ORARIO_GENERALE!F$4:F$53,"*"&amp;$B4&amp;"*")</f>
        <v>3</v>
      </c>
      <c r="F4" s="116">
        <f>COUNTIF(ORARIO_GENERALE!G$4:G$53,"*"&amp;$B4&amp;"*")</f>
        <v>3</v>
      </c>
      <c r="G4" s="125">
        <f>COUNTIF(ORARIO_GENERALE!I$4:I$53,"*"&amp;$B4&amp;"*")</f>
        <v>0</v>
      </c>
      <c r="H4" s="111">
        <f>COUNTIF(ORARIO_GENERALE!K$4:K$53,"*"&amp;$B4&amp;"*")</f>
        <v>0</v>
      </c>
      <c r="I4" s="125" t="str">
        <f t="shared" si="1"/>
        <v>#REF!</v>
      </c>
      <c r="J4" s="130" t="str">
        <f t="shared" si="2"/>
        <v>#REF!</v>
      </c>
    </row>
    <row r="5" ht="15.75" customHeight="1">
      <c r="A5" s="62"/>
      <c r="B5" s="64" t="s">
        <v>70</v>
      </c>
      <c r="C5" s="111">
        <f>COUNTIF(ORARIO_GENERALE!D$4:D$53,"*"&amp;$B5&amp;"*")</f>
        <v>7</v>
      </c>
      <c r="D5" s="116">
        <f>COUNTIF(ORARIO_GENERALE!E$5:E$53,"*"&amp;$B5&amp;"*")</f>
        <v>0</v>
      </c>
      <c r="E5" s="116">
        <f>COUNTIF(ORARIO_GENERALE!F$4:F$53,"*"&amp;$B5&amp;"*")</f>
        <v>2</v>
      </c>
      <c r="F5" s="116">
        <f>COUNTIF(ORARIO_GENERALE!G$4:G$53,"*"&amp;$B5&amp;"*")</f>
        <v>3</v>
      </c>
      <c r="G5" s="125">
        <f>COUNTIF(ORARIO_GENERALE!I$4:I$53,"*"&amp;$B5&amp;"*")</f>
        <v>0</v>
      </c>
      <c r="H5" s="111">
        <f>COUNTIF(ORARIO_GENERALE!K$4:K$53,"*"&amp;$B5&amp;"*")</f>
        <v>0</v>
      </c>
      <c r="I5" s="125" t="str">
        <f t="shared" si="1"/>
        <v>#REF!</v>
      </c>
      <c r="J5" s="130" t="str">
        <f t="shared" si="2"/>
        <v>#REF!</v>
      </c>
    </row>
    <row r="6" ht="15.75" customHeight="1">
      <c r="A6" s="62"/>
      <c r="B6" s="64" t="s">
        <v>93</v>
      </c>
      <c r="C6" s="111">
        <f>COUNTIF(ORARIO_GENERALE!D$4:D$53,"*"&amp;$B6&amp;"*")</f>
        <v>0</v>
      </c>
      <c r="D6" s="116">
        <f>COUNTIF(ORARIO_GENERALE!E$5:E$53,"*"&amp;$B6&amp;"*")</f>
        <v>0</v>
      </c>
      <c r="E6" s="116">
        <f>COUNTIF(ORARIO_GENERALE!F$4:F$53,"*"&amp;$B6&amp;"*")</f>
        <v>0</v>
      </c>
      <c r="F6" s="116">
        <f>COUNTIF(ORARIO_GENERALE!G$4:G$53,"*"&amp;$B6&amp;"*")</f>
        <v>0</v>
      </c>
      <c r="G6" s="125">
        <f>COUNTIF(ORARIO_GENERALE!I$4:I$53,"*"&amp;$B6&amp;"*")</f>
        <v>0</v>
      </c>
      <c r="H6" s="111">
        <f>COUNTIF(ORARIO_GENERALE!K$4:K$53,"*"&amp;$B6&amp;"*")</f>
        <v>2</v>
      </c>
      <c r="I6" s="125" t="str">
        <f t="shared" si="1"/>
        <v>#REF!</v>
      </c>
      <c r="J6" s="130" t="str">
        <f t="shared" si="2"/>
        <v>#REF!</v>
      </c>
    </row>
    <row r="7" ht="15.75" customHeight="1">
      <c r="A7" s="62"/>
      <c r="B7" s="64" t="s">
        <v>113</v>
      </c>
      <c r="C7" s="111">
        <f>COUNTIF(ORARIO_GENERALE!D$4:D$53,"*"&amp;$B7&amp;"*")</f>
        <v>0</v>
      </c>
      <c r="D7" s="116">
        <f>COUNTIF(ORARIO_GENERALE!E$5:E$53,"*"&amp;$B7&amp;"*")</f>
        <v>0</v>
      </c>
      <c r="E7" s="116">
        <f>COUNTIF(ORARIO_GENERALE!F$4:F$53,"*"&amp;$B7&amp;"*")</f>
        <v>0</v>
      </c>
      <c r="F7" s="116">
        <f>COUNTIF(ORARIO_GENERALE!G$4:G$53,"*"&amp;$B7&amp;"*")</f>
        <v>0</v>
      </c>
      <c r="G7" s="125">
        <f>COUNTIF(ORARIO_GENERALE!I$4:I$53,"*"&amp;$B7&amp;"*")</f>
        <v>0</v>
      </c>
      <c r="H7" s="111">
        <f>COUNTIF(ORARIO_GENERALE!K$4:K$53,"*"&amp;$B7&amp;"*")</f>
        <v>0</v>
      </c>
      <c r="I7" s="125" t="str">
        <f t="shared" si="1"/>
        <v>#REF!</v>
      </c>
      <c r="J7" s="130" t="str">
        <f t="shared" si="2"/>
        <v>#REF!</v>
      </c>
    </row>
    <row r="8" ht="15.75" customHeight="1">
      <c r="A8" s="62"/>
      <c r="B8" s="64" t="s">
        <v>47</v>
      </c>
      <c r="C8" s="111">
        <f>COUNTIF(ORARIO_GENERALE!D$4:D$53,"*"&amp;$B8&amp;"*")</f>
        <v>0</v>
      </c>
      <c r="D8" s="116">
        <f>COUNTIF(ORARIO_GENERALE!E$5:E$53,"*"&amp;$B8&amp;"*")</f>
        <v>0</v>
      </c>
      <c r="E8" s="116">
        <f>COUNTIF(ORARIO_GENERALE!F$4:F$53,"*"&amp;$B8&amp;"*")</f>
        <v>0</v>
      </c>
      <c r="F8" s="116">
        <f>COUNTIF(ORARIO_GENERALE!G$4:G$53,"*"&amp;$B8&amp;"*")</f>
        <v>0</v>
      </c>
      <c r="G8" s="125">
        <f>COUNTIF(ORARIO_GENERALE!I$4:I$53,"*"&amp;$B8&amp;"*")</f>
        <v>3</v>
      </c>
      <c r="H8" s="111">
        <f>COUNTIF(ORARIO_GENERALE!K$4:K$53,"*"&amp;$B8&amp;"*")</f>
        <v>3</v>
      </c>
      <c r="I8" s="125" t="str">
        <f t="shared" si="1"/>
        <v>#REF!</v>
      </c>
      <c r="J8" s="130" t="str">
        <f t="shared" si="2"/>
        <v>#REF!</v>
      </c>
    </row>
    <row r="9" ht="15.75" customHeight="1">
      <c r="A9" s="62"/>
      <c r="B9" s="64" t="s">
        <v>122</v>
      </c>
      <c r="C9" s="111">
        <f>COUNTIF(ORARIO_GENERALE!D$4:D$53,"*"&amp;$B9&amp;"*")</f>
        <v>0</v>
      </c>
      <c r="D9" s="116">
        <f>COUNTIF(ORARIO_GENERALE!E$5:E$53,"*"&amp;$B9&amp;"*")</f>
        <v>0</v>
      </c>
      <c r="E9" s="116">
        <f>COUNTIF(ORARIO_GENERALE!F$4:F$53,"*"&amp;$B9&amp;"*")</f>
        <v>0</v>
      </c>
      <c r="F9" s="116">
        <f>COUNTIF(ORARIO_GENERALE!G$4:G$53,"*"&amp;$B9&amp;"*")</f>
        <v>0</v>
      </c>
      <c r="G9" s="125">
        <f>COUNTIF(ORARIO_GENERALE!I$4:I$53,"*"&amp;$B9&amp;"*")</f>
        <v>0</v>
      </c>
      <c r="H9" s="111">
        <f>COUNTIF(ORARIO_GENERALE!K$4:K$53,"*"&amp;$B9&amp;"*")</f>
        <v>0</v>
      </c>
      <c r="I9" s="125" t="str">
        <f t="shared" si="1"/>
        <v>#REF!</v>
      </c>
      <c r="J9" s="130" t="str">
        <f t="shared" si="2"/>
        <v>#REF!</v>
      </c>
    </row>
    <row r="10" ht="15.75" customHeight="1">
      <c r="A10" s="62"/>
      <c r="B10" s="64" t="s">
        <v>126</v>
      </c>
      <c r="C10" s="111">
        <f>COUNTIF(ORARIO_GENERALE!D$4:D$53,"*"&amp;$B10&amp;"*")</f>
        <v>0</v>
      </c>
      <c r="D10" s="116">
        <f>COUNTIF(ORARIO_GENERALE!E$5:E$53,"*"&amp;$B10&amp;"*")</f>
        <v>0</v>
      </c>
      <c r="E10" s="116">
        <f>COUNTIF(ORARIO_GENERALE!F$4:F$53,"*"&amp;$B10&amp;"*")</f>
        <v>0</v>
      </c>
      <c r="F10" s="116">
        <f>COUNTIF(ORARIO_GENERALE!G$4:G$53,"*"&amp;$B10&amp;"*")</f>
        <v>0</v>
      </c>
      <c r="G10" s="125">
        <f>COUNTIF(ORARIO_GENERALE!I$4:I$53,"*"&amp;$B10&amp;"*")</f>
        <v>4</v>
      </c>
      <c r="H10" s="111">
        <f>COUNTIF(ORARIO_GENERALE!K$4:K$53,"*"&amp;$B10&amp;"*")</f>
        <v>0</v>
      </c>
      <c r="I10" s="125" t="str">
        <f t="shared" si="1"/>
        <v>#REF!</v>
      </c>
      <c r="J10" s="130" t="str">
        <f t="shared" si="2"/>
        <v>#REF!</v>
      </c>
    </row>
    <row r="11" ht="15.75" customHeight="1">
      <c r="A11" s="62"/>
      <c r="B11" s="64" t="s">
        <v>128</v>
      </c>
      <c r="C11" s="111">
        <f>COUNTIF(ORARIO_GENERALE!D$4:D$53,"*"&amp;$B11&amp;"*")</f>
        <v>0</v>
      </c>
      <c r="D11" s="116">
        <f>COUNTIF(ORARIO_GENERALE!E$5:E$53,"*"&amp;$B11&amp;"*")</f>
        <v>0</v>
      </c>
      <c r="E11" s="116">
        <f>COUNTIF(ORARIO_GENERALE!F$4:F$53,"*"&amp;$B11&amp;"*")</f>
        <v>0</v>
      </c>
      <c r="F11" s="116">
        <f>COUNTIF(ORARIO_GENERALE!G$4:G$53,"*"&amp;$B11&amp;"*")</f>
        <v>0</v>
      </c>
      <c r="G11" s="125">
        <f>COUNTIF(ORARIO_GENERALE!I$4:I$53,"*"&amp;$B11&amp;"*")</f>
        <v>0</v>
      </c>
      <c r="H11" s="111">
        <f>COUNTIF(ORARIO_GENERALE!K$4:K$53,"*"&amp;$B11&amp;"*")</f>
        <v>0</v>
      </c>
      <c r="I11" s="125" t="str">
        <f t="shared" si="1"/>
        <v>#REF!</v>
      </c>
      <c r="J11" s="130" t="str">
        <f t="shared" si="2"/>
        <v>#REF!</v>
      </c>
    </row>
    <row r="12" ht="15.75" customHeight="1">
      <c r="A12" s="62"/>
      <c r="B12" s="64" t="s">
        <v>129</v>
      </c>
      <c r="C12" s="111">
        <f>COUNTIF(ORARIO_GENERALE!D$4:D$53,"*"&amp;$B12&amp;"*")</f>
        <v>0</v>
      </c>
      <c r="D12" s="116">
        <f>COUNTIF(ORARIO_GENERALE!E$5:E$53,"*"&amp;$B12&amp;"*")</f>
        <v>0</v>
      </c>
      <c r="E12" s="116">
        <f>COUNTIF(ORARIO_GENERALE!F$4:F$53,"*"&amp;$B12&amp;"*")</f>
        <v>0</v>
      </c>
      <c r="F12" s="116">
        <f>COUNTIF(ORARIO_GENERALE!G$4:G$53,"*"&amp;$B12&amp;"*")</f>
        <v>0</v>
      </c>
      <c r="G12" s="125">
        <f>COUNTIF(ORARIO_GENERALE!I$4:I$53,"*"&amp;$B12&amp;"*")</f>
        <v>0</v>
      </c>
      <c r="H12" s="111">
        <f>COUNTIF(ORARIO_GENERALE!K$4:K$53,"*"&amp;$B12&amp;"*")</f>
        <v>4</v>
      </c>
      <c r="I12" s="125" t="str">
        <f t="shared" si="1"/>
        <v>#REF!</v>
      </c>
      <c r="J12" s="130" t="str">
        <f t="shared" si="2"/>
        <v>#REF!</v>
      </c>
    </row>
    <row r="13" ht="15.75" customHeight="1">
      <c r="A13" s="62"/>
      <c r="B13" s="64" t="s">
        <v>130</v>
      </c>
      <c r="C13" s="111">
        <f>COUNTIF(ORARIO_GENERALE!D$4:D$53,"*"&amp;$B13&amp;"*")</f>
        <v>0</v>
      </c>
      <c r="D13" s="116">
        <f>COUNTIF(ORARIO_GENERALE!E$5:E$53,"*"&amp;$B13&amp;"*")</f>
        <v>0</v>
      </c>
      <c r="E13" s="116">
        <f>COUNTIF(ORARIO_GENERALE!F$4:F$53,"*"&amp;$B13&amp;"*")</f>
        <v>0</v>
      </c>
      <c r="F13" s="116">
        <f>COUNTIF(ORARIO_GENERALE!G$4:G$53,"*"&amp;$B13&amp;"*")</f>
        <v>0</v>
      </c>
      <c r="G13" s="125">
        <f>COUNTIF(ORARIO_GENERALE!I$4:I$53,"*"&amp;$B13&amp;"*")</f>
        <v>0</v>
      </c>
      <c r="H13" s="111">
        <f>COUNTIF(ORARIO_GENERALE!K$4:K$53,"*"&amp;$B13&amp;"*")</f>
        <v>2</v>
      </c>
      <c r="I13" s="125" t="str">
        <f t="shared" si="1"/>
        <v>#REF!</v>
      </c>
      <c r="J13" s="130" t="str">
        <f t="shared" si="2"/>
        <v>#REF!</v>
      </c>
    </row>
    <row r="14" ht="15.75" customHeight="1">
      <c r="A14" s="62"/>
      <c r="B14" s="64" t="s">
        <v>48</v>
      </c>
      <c r="C14" s="111">
        <f>COUNTIF(ORARIO_GENERALE!D$4:D$53,"*"&amp;$B14&amp;"*")</f>
        <v>0</v>
      </c>
      <c r="D14" s="116">
        <f>COUNTIF(ORARIO_GENERALE!E$5:E$53,"*"&amp;$B14&amp;"*")</f>
        <v>0</v>
      </c>
      <c r="E14" s="116">
        <f>COUNTIF(ORARIO_GENERALE!F$4:F$53,"*"&amp;$B14&amp;"*")</f>
        <v>0</v>
      </c>
      <c r="F14" s="116">
        <f>COUNTIF(ORARIO_GENERALE!G$4:G$53,"*"&amp;$B14&amp;"*")</f>
        <v>0</v>
      </c>
      <c r="G14" s="125">
        <f>COUNTIF(ORARIO_GENERALE!I$4:I$53,"*"&amp;$B14&amp;"*")</f>
        <v>0</v>
      </c>
      <c r="H14" s="111">
        <f>COUNTIF(ORARIO_GENERALE!K$4:K$53,"*"&amp;$B14&amp;"*")</f>
        <v>0</v>
      </c>
      <c r="I14" s="125" t="str">
        <f t="shared" si="1"/>
        <v>#REF!</v>
      </c>
      <c r="J14" s="130" t="str">
        <f t="shared" si="2"/>
        <v>#REF!</v>
      </c>
    </row>
    <row r="15" ht="15.75" customHeight="1">
      <c r="A15" s="62"/>
      <c r="B15" s="64" t="s">
        <v>132</v>
      </c>
      <c r="C15" s="111">
        <f>COUNTIF(ORARIO_GENERALE!D$4:D$53,"*"&amp;$B15&amp;"*")</f>
        <v>0</v>
      </c>
      <c r="D15" s="116">
        <f>COUNTIF(ORARIO_GENERALE!E$5:E$53,"*"&amp;$B15&amp;"*")</f>
        <v>0</v>
      </c>
      <c r="E15" s="116">
        <f>COUNTIF(ORARIO_GENERALE!F$4:F$53,"*"&amp;$B15&amp;"*")</f>
        <v>0</v>
      </c>
      <c r="F15" s="116">
        <f>COUNTIF(ORARIO_GENERALE!G$4:G$53,"*"&amp;$B15&amp;"*")</f>
        <v>0</v>
      </c>
      <c r="G15" s="125">
        <f>COUNTIF(ORARIO_GENERALE!I$4:I$53,"*"&amp;$B15&amp;"*")</f>
        <v>2</v>
      </c>
      <c r="H15" s="111">
        <f>COUNTIF(ORARIO_GENERALE!K$4:K$53,"*"&amp;$B15&amp;"*")</f>
        <v>2</v>
      </c>
      <c r="I15" s="125" t="str">
        <f t="shared" si="1"/>
        <v>#REF!</v>
      </c>
      <c r="J15" s="130" t="str">
        <f t="shared" si="2"/>
        <v>#REF!</v>
      </c>
    </row>
    <row r="16" ht="15.75" customHeight="1">
      <c r="A16" s="62"/>
      <c r="B16" s="64" t="s">
        <v>133</v>
      </c>
      <c r="C16" s="111">
        <f>COUNTIF(ORARIO_GENERALE!D$4:D$53,"*"&amp;$B16&amp;"*")</f>
        <v>0</v>
      </c>
      <c r="D16" s="116">
        <f>COUNTIF(ORARIO_GENERALE!E$5:E$53,"*"&amp;$B16&amp;"*")</f>
        <v>0</v>
      </c>
      <c r="E16" s="116">
        <f>COUNTIF(ORARIO_GENERALE!F$4:F$53,"*"&amp;$B16&amp;"*")</f>
        <v>0</v>
      </c>
      <c r="F16" s="116">
        <f>COUNTIF(ORARIO_GENERALE!G$4:G$53,"*"&amp;$B16&amp;"*")</f>
        <v>0</v>
      </c>
      <c r="G16" s="125">
        <f>COUNTIF(ORARIO_GENERALE!I$4:I$53,"*"&amp;$B16&amp;"*")</f>
        <v>0</v>
      </c>
      <c r="H16" s="111">
        <f>COUNTIF(ORARIO_GENERALE!K$4:K$53,"*"&amp;$B16&amp;"*")</f>
        <v>0</v>
      </c>
      <c r="I16" s="125" t="str">
        <f t="shared" si="1"/>
        <v>#REF!</v>
      </c>
      <c r="J16" s="130" t="str">
        <f t="shared" si="2"/>
        <v>#REF!</v>
      </c>
    </row>
    <row r="17" ht="15.75" customHeight="1">
      <c r="A17" s="62"/>
      <c r="B17" s="64" t="s">
        <v>134</v>
      </c>
      <c r="C17" s="111">
        <f>COUNTIF(ORARIO_GENERALE!D$5:D$53,"*"&amp;$B17&amp;"*")</f>
        <v>0</v>
      </c>
      <c r="D17" s="116">
        <f>COUNTIF(ORARIO_GENERALE!E$5:E$53,"*"&amp;$B17&amp;"*")</f>
        <v>0</v>
      </c>
      <c r="E17" s="116">
        <f>COUNTIF(ORARIO_GENERALE!F$4:F$53,"*"&amp;$B17&amp;"*")</f>
        <v>0</v>
      </c>
      <c r="F17" s="116">
        <f>COUNTIF(ORARIO_GENERALE!G$4:G$53,"*"&amp;$B17&amp;"*")</f>
        <v>0</v>
      </c>
      <c r="G17" s="125">
        <f>COUNTIF(ORARIO_GENERALE!I$4:I$53,"*"&amp;$B17&amp;"*")</f>
        <v>0</v>
      </c>
      <c r="H17" s="111">
        <f>COUNTIF(ORARIO_GENERALE!K$4:K$53,"*"&amp;$B17&amp;"*")</f>
        <v>0</v>
      </c>
      <c r="I17" s="125" t="str">
        <f t="shared" si="1"/>
        <v>#REF!</v>
      </c>
      <c r="J17" s="130" t="str">
        <f t="shared" si="2"/>
        <v>#REF!</v>
      </c>
    </row>
    <row r="18" ht="15.75" customHeight="1">
      <c r="A18" s="62"/>
      <c r="B18" s="64" t="s">
        <v>136</v>
      </c>
      <c r="C18" s="111">
        <f>COUNTIF(ORARIO_GENERALE!D$5:D$53,"*"&amp;$B18&amp;"*")</f>
        <v>0</v>
      </c>
      <c r="D18" s="116">
        <f>COUNTIF(ORARIO_GENERALE!E$5:E$53,"*"&amp;$B18&amp;"*")</f>
        <v>0</v>
      </c>
      <c r="E18" s="116">
        <f>COUNTIF(ORARIO_GENERALE!F$4:F$53,"*"&amp;$B18&amp;"*")</f>
        <v>0</v>
      </c>
      <c r="F18" s="116">
        <f>COUNTIF(ORARIO_GENERALE!G$4:G$53,"*"&amp;$B18&amp;"*")</f>
        <v>0</v>
      </c>
      <c r="G18" s="125">
        <f>COUNTIF(ORARIO_GENERALE!I$4:I$53,"*"&amp;$B18&amp;"*")</f>
        <v>0</v>
      </c>
      <c r="H18" s="111">
        <f>COUNTIF(ORARIO_GENERALE!K$4:K$53,"*"&amp;$B18&amp;"*")</f>
        <v>0</v>
      </c>
      <c r="I18" s="125" t="str">
        <f t="shared" si="1"/>
        <v>#REF!</v>
      </c>
      <c r="J18" s="130" t="str">
        <f t="shared" si="2"/>
        <v>#REF!</v>
      </c>
    </row>
    <row r="19" ht="15.75" customHeight="1">
      <c r="A19" s="62"/>
      <c r="B19" s="64" t="s">
        <v>89</v>
      </c>
      <c r="C19" s="111">
        <f>COUNTIF(ORARIO_GENERALE!D$5:D$53,"*"&amp;$B19&amp;"*")</f>
        <v>0</v>
      </c>
      <c r="D19" s="116">
        <f>COUNTIF(ORARIO_GENERALE!E$5:E$53,"*"&amp;$B19&amp;"*")</f>
        <v>1</v>
      </c>
      <c r="E19" s="116">
        <f>COUNTIF(ORARIO_GENERALE!F$4:F$53,"*"&amp;$B19&amp;"*")</f>
        <v>0</v>
      </c>
      <c r="F19" s="116">
        <f>COUNTIF(ORARIO_GENERALE!G$4:G$53,"*"&amp;$B19&amp;"*")</f>
        <v>2</v>
      </c>
      <c r="G19" s="125">
        <f>COUNTIF(ORARIO_GENERALE!I$4:I$53,"*"&amp;$B19&amp;"*")</f>
        <v>0</v>
      </c>
      <c r="H19" s="111">
        <f>COUNTIF(ORARIO_GENERALE!K$4:K$53,"*"&amp;$B19&amp;"*")</f>
        <v>0</v>
      </c>
      <c r="I19" s="125" t="str">
        <f t="shared" si="1"/>
        <v>#REF!</v>
      </c>
      <c r="J19" s="130" t="str">
        <f t="shared" si="2"/>
        <v>#REF!</v>
      </c>
    </row>
    <row r="20" ht="15.75" customHeight="1">
      <c r="A20" s="62"/>
      <c r="B20" s="64" t="s">
        <v>92</v>
      </c>
      <c r="C20" s="111">
        <f>COUNTIF(ORARIO_GENERALE!D$5:D$53,"*"&amp;$B20&amp;"*")</f>
        <v>0</v>
      </c>
      <c r="D20" s="116">
        <f>COUNTIF(ORARIO_GENERALE!E$5:E$53,"*"&amp;$B20&amp;"*")</f>
        <v>0</v>
      </c>
      <c r="E20" s="116">
        <f>COUNTIF(ORARIO_GENERALE!F$4:F$53,"*"&amp;$B20&amp;"*")</f>
        <v>0</v>
      </c>
      <c r="F20" s="116">
        <f>COUNTIF(ORARIO_GENERALE!G$4:G$53,"*"&amp;$B20&amp;"*")</f>
        <v>0</v>
      </c>
      <c r="G20" s="125">
        <f>COUNTIF(ORARIO_GENERALE!I$4:I$53,"*"&amp;$B20&amp;"*")</f>
        <v>6</v>
      </c>
      <c r="H20" s="111">
        <f>COUNTIF(ORARIO_GENERALE!K$4:K$53,"*"&amp;$B20&amp;"*")</f>
        <v>0</v>
      </c>
      <c r="I20" s="125" t="str">
        <f t="shared" si="1"/>
        <v>#REF!</v>
      </c>
      <c r="J20" s="130" t="str">
        <f t="shared" si="2"/>
        <v>#REF!</v>
      </c>
    </row>
    <row r="21" ht="15.75" customHeight="1">
      <c r="A21" s="62"/>
      <c r="B21" s="64" t="s">
        <v>137</v>
      </c>
      <c r="C21" s="111">
        <f>COUNTIF(ORARIO_GENERALE!D$5:D$53,"*"&amp;$B21&amp;"*")</f>
        <v>0</v>
      </c>
      <c r="D21" s="116">
        <f>COUNTIF(ORARIO_GENERALE!E$5:E$53,"*"&amp;$B21&amp;"*")</f>
        <v>0</v>
      </c>
      <c r="E21" s="116">
        <f>COUNTIF(ORARIO_GENERALE!F$4:F$53,"*"&amp;$B21&amp;"*")</f>
        <v>0</v>
      </c>
      <c r="F21" s="116">
        <f>COUNTIF(ORARIO_GENERALE!G$4:G$53,"*"&amp;$B21&amp;"*")</f>
        <v>0</v>
      </c>
      <c r="G21" s="125">
        <f>COUNTIF(ORARIO_GENERALE!I$4:I$53,"*"&amp;$B21&amp;"*")</f>
        <v>0</v>
      </c>
      <c r="H21" s="111">
        <f>COUNTIF(ORARIO_GENERALE!K$4:K$53,"*"&amp;$B21&amp;"*")</f>
        <v>0</v>
      </c>
      <c r="I21" s="125" t="str">
        <f t="shared" si="1"/>
        <v>#REF!</v>
      </c>
      <c r="J21" s="130" t="str">
        <f t="shared" si="2"/>
        <v>#REF!</v>
      </c>
    </row>
    <row r="22" ht="15.75" customHeight="1">
      <c r="A22" s="62"/>
      <c r="B22" s="64" t="s">
        <v>138</v>
      </c>
      <c r="C22" s="111">
        <f>COUNTIF(ORARIO_GENERALE!D$5:D$53,"*"&amp;$B22&amp;"*")</f>
        <v>0</v>
      </c>
      <c r="D22" s="116">
        <f>COUNTIF(ORARIO_GENERALE!E$5:E$53,"*"&amp;$B22&amp;"*")</f>
        <v>0</v>
      </c>
      <c r="E22" s="116">
        <f>COUNTIF(ORARIO_GENERALE!F$4:F$53,"*"&amp;$B22&amp;"*")</f>
        <v>0</v>
      </c>
      <c r="F22" s="116">
        <f>COUNTIF(ORARIO_GENERALE!G$4:G$53,"*"&amp;$B22&amp;"*")</f>
        <v>0</v>
      </c>
      <c r="G22" s="125">
        <f>COUNTIF(ORARIO_GENERALE!I$4:I$53,"*"&amp;$B22&amp;"*")</f>
        <v>0</v>
      </c>
      <c r="H22" s="111">
        <f>COUNTIF(ORARIO_GENERALE!K$4:K$53,"*"&amp;$B22&amp;"*")</f>
        <v>0</v>
      </c>
      <c r="I22" s="125" t="str">
        <f t="shared" si="1"/>
        <v>#REF!</v>
      </c>
      <c r="J22" s="130" t="str">
        <f t="shared" si="2"/>
        <v>#REF!</v>
      </c>
    </row>
    <row r="23" ht="15.75" customHeight="1">
      <c r="A23" s="62"/>
      <c r="B23" s="64" t="s">
        <v>140</v>
      </c>
      <c r="C23" s="111">
        <f>COUNTIF(ORARIO_GENERALE!D$5:D$53,"*"&amp;$B23&amp;"*")</f>
        <v>0</v>
      </c>
      <c r="D23" s="116">
        <f>COUNTIF(ORARIO_GENERALE!E$5:E$53,"*"&amp;$B23&amp;"*")</f>
        <v>0</v>
      </c>
      <c r="E23" s="116">
        <f>COUNTIF(ORARIO_GENERALE!F$4:F$53,"*"&amp;$B23&amp;"*")</f>
        <v>0</v>
      </c>
      <c r="F23" s="116">
        <f>COUNTIF(ORARIO_GENERALE!G$4:G$53,"*"&amp;$B23&amp;"*")</f>
        <v>0</v>
      </c>
      <c r="G23" s="125">
        <f>COUNTIF(ORARIO_GENERALE!I$4:I$53,"*"&amp;$B23&amp;"*")</f>
        <v>0</v>
      </c>
      <c r="H23" s="111">
        <f>COUNTIF(ORARIO_GENERALE!K$4:K$53,"*"&amp;$B23&amp;"*")</f>
        <v>0</v>
      </c>
      <c r="I23" s="125" t="str">
        <f t="shared" si="1"/>
        <v>#REF!</v>
      </c>
      <c r="J23" s="130" t="str">
        <f t="shared" si="2"/>
        <v>#REF!</v>
      </c>
    </row>
    <row r="24" ht="15.75" customHeight="1">
      <c r="A24" s="62"/>
      <c r="B24" s="64" t="s">
        <v>141</v>
      </c>
      <c r="C24" s="111">
        <f>COUNTIF(ORARIO_GENERALE!D$5:D$53,"*"&amp;$B24&amp;"*")</f>
        <v>0</v>
      </c>
      <c r="D24" s="116">
        <f>COUNTIF(ORARIO_GENERALE!E$5:E$53,"*"&amp;$B24&amp;"*")</f>
        <v>0</v>
      </c>
      <c r="E24" s="116">
        <f>COUNTIF(ORARIO_GENERALE!F$4:F$53,"*"&amp;$B24&amp;"*")</f>
        <v>0</v>
      </c>
      <c r="F24" s="116">
        <f>COUNTIF(ORARIO_GENERALE!G$4:G$53,"*"&amp;$B24&amp;"*")</f>
        <v>0</v>
      </c>
      <c r="G24" s="125">
        <f>COUNTIF(ORARIO_GENERALE!I$4:I$53,"*"&amp;$B24&amp;"*")</f>
        <v>0</v>
      </c>
      <c r="H24" s="111">
        <f>COUNTIF(ORARIO_GENERALE!K$4:K$53,"*"&amp;$B24&amp;"*")</f>
        <v>0</v>
      </c>
      <c r="I24" s="125" t="str">
        <f t="shared" si="1"/>
        <v>#REF!</v>
      </c>
      <c r="J24" s="130" t="str">
        <f t="shared" si="2"/>
        <v>#REF!</v>
      </c>
    </row>
    <row r="25" ht="15.75" customHeight="1">
      <c r="A25" s="62"/>
      <c r="B25" s="64" t="s">
        <v>142</v>
      </c>
      <c r="C25" s="111">
        <f>COUNTIF(ORARIO_GENERALE!D$5:D$53,"*"&amp;$B25&amp;"*")</f>
        <v>0</v>
      </c>
      <c r="D25" s="116">
        <f>COUNTIF(ORARIO_GENERALE!E$5:E$53,"*"&amp;$B25&amp;"*")</f>
        <v>0</v>
      </c>
      <c r="E25" s="116">
        <f>COUNTIF(ORARIO_GENERALE!F$4:F$53,"*"&amp;$B25&amp;"*")</f>
        <v>0</v>
      </c>
      <c r="F25" s="116">
        <f>COUNTIF(ORARIO_GENERALE!G$4:G$53,"*"&amp;$B25&amp;"*")</f>
        <v>0</v>
      </c>
      <c r="G25" s="125">
        <f>COUNTIF(ORARIO_GENERALE!I$4:I$53,"*"&amp;$B25&amp;"*")</f>
        <v>0</v>
      </c>
      <c r="H25" s="111">
        <f>COUNTIF(ORARIO_GENERALE!K$4:K$53,"*"&amp;$B25&amp;"*")</f>
        <v>0</v>
      </c>
      <c r="I25" s="125" t="str">
        <f t="shared" si="1"/>
        <v>#REF!</v>
      </c>
      <c r="J25" s="130" t="str">
        <f t="shared" si="2"/>
        <v>#REF!</v>
      </c>
    </row>
    <row r="26" ht="15.75" customHeight="1">
      <c r="A26" s="62"/>
      <c r="B26" s="64" t="s">
        <v>143</v>
      </c>
      <c r="C26" s="111">
        <f>COUNTIF(ORARIO_GENERALE!D$5:D$53,"*"&amp;$B26&amp;"*")</f>
        <v>0</v>
      </c>
      <c r="D26" s="116">
        <f>COUNTIF(ORARIO_GENERALE!E$5:E$53,"*"&amp;$B26&amp;"*")</f>
        <v>0</v>
      </c>
      <c r="E26" s="116">
        <f>COUNTIF(ORARIO_GENERALE!F$4:F$53,"*"&amp;$B26&amp;"*")</f>
        <v>0</v>
      </c>
      <c r="F26" s="116">
        <f>COUNTIF(ORARIO_GENERALE!G$4:G$53,"*"&amp;$B26&amp;"*")</f>
        <v>0</v>
      </c>
      <c r="G26" s="125">
        <f>COUNTIF(ORARIO_GENERALE!I$4:I$53,"*"&amp;$B26&amp;"*")</f>
        <v>0</v>
      </c>
      <c r="H26" s="111">
        <f>COUNTIF(ORARIO_GENERALE!J$4:J$53,"*"&amp;$B26&amp;"*")</f>
        <v>0</v>
      </c>
      <c r="I26" s="125" t="str">
        <f t="shared" si="1"/>
        <v>#REF!</v>
      </c>
      <c r="J26" s="130" t="str">
        <f t="shared" si="2"/>
        <v>#REF!</v>
      </c>
    </row>
    <row r="27" ht="15.75" customHeight="1">
      <c r="A27" s="62"/>
      <c r="B27" s="64" t="s">
        <v>144</v>
      </c>
      <c r="C27" s="111">
        <f>COUNTIF(ORARIO_GENERALE!D$5:D$53,"*"&amp;$B27&amp;"*")</f>
        <v>0</v>
      </c>
      <c r="D27" s="116">
        <f>COUNTIF(ORARIO_GENERALE!E$5:E$53,"*"&amp;$B27&amp;"*")</f>
        <v>0</v>
      </c>
      <c r="E27" s="116">
        <f>COUNTIF(ORARIO_GENERALE!F$4:F$53,"*"&amp;$B27&amp;"*")</f>
        <v>0</v>
      </c>
      <c r="F27" s="116">
        <f>COUNTIF(ORARIO_GENERALE!G$4:G$53,"*"&amp;$B27&amp;"*")</f>
        <v>0</v>
      </c>
      <c r="G27" s="125">
        <f>COUNTIF(ORARIO_GENERALE!I$4:I$53,"*"&amp;$B27&amp;"*")</f>
        <v>0</v>
      </c>
      <c r="H27" s="111">
        <f>COUNTIF(ORARIO_GENERALE!J$4:J$53,"*"&amp;$B27&amp;"*")</f>
        <v>0</v>
      </c>
      <c r="I27" s="125" t="str">
        <f t="shared" si="1"/>
        <v>#REF!</v>
      </c>
      <c r="J27" s="130"/>
    </row>
    <row r="28" ht="15.75" customHeight="1">
      <c r="A28" s="62"/>
      <c r="B28" s="64" t="s">
        <v>145</v>
      </c>
      <c r="C28" s="111">
        <f>COUNTIF(ORARIO_GENERALE!D$5:D$53,"*"&amp;$B28&amp;"*")</f>
        <v>0</v>
      </c>
      <c r="D28" s="116">
        <f>COUNTIF(ORARIO_GENERALE!E$5:E$53,"*"&amp;$B28&amp;"*")</f>
        <v>0</v>
      </c>
      <c r="E28" s="116">
        <f>COUNTIF(ORARIO_GENERALE!F$4:F$53,"*"&amp;$B28&amp;"*")</f>
        <v>0</v>
      </c>
      <c r="F28" s="116">
        <f>COUNTIF(ORARIO_GENERALE!G$4:G$53,"*"&amp;$B28&amp;"*")</f>
        <v>0</v>
      </c>
      <c r="G28" s="125">
        <f>COUNTIF(ORARIO_GENERALE!I$4:I$53,"*"&amp;$B28&amp;"*")</f>
        <v>0</v>
      </c>
      <c r="H28" s="111">
        <f>COUNTIF(ORARIO_GENERALE!J$4:J$53,"*"&amp;$B28&amp;"*")</f>
        <v>0</v>
      </c>
      <c r="I28" s="125" t="str">
        <f t="shared" si="1"/>
        <v>#REF!</v>
      </c>
      <c r="J28" s="130"/>
    </row>
    <row r="29" ht="15.75" customHeight="1">
      <c r="A29" s="62"/>
      <c r="B29" s="64" t="s">
        <v>146</v>
      </c>
      <c r="C29" s="111">
        <f>COUNTIF(ORARIO_GENERALE!D$5:D$53,"*"&amp;$B29&amp;"*")</f>
        <v>0</v>
      </c>
      <c r="D29" s="116">
        <f>COUNTIF(ORARIO_GENERALE!E$5:E$53,"*"&amp;$B29&amp;"*")</f>
        <v>0</v>
      </c>
      <c r="E29" s="116">
        <f>COUNTIF(ORARIO_GENERALE!F$4:F$53,"*"&amp;$B29&amp;"*")</f>
        <v>0</v>
      </c>
      <c r="F29" s="116">
        <f>COUNTIF(ORARIO_GENERALE!G$4:G$53,"*"&amp;$B29&amp;"*")</f>
        <v>0</v>
      </c>
      <c r="G29" s="125">
        <f>COUNTIF(ORARIO_GENERALE!I$4:I$53,"*"&amp;$B29&amp;"*")</f>
        <v>0</v>
      </c>
      <c r="H29" s="111">
        <f>COUNTIF(ORARIO_GENERALE!J$4:J$53,"*"&amp;$B29&amp;"*")</f>
        <v>0</v>
      </c>
      <c r="I29" s="125">
        <f>COUNTIF(ORARIO_GENERALE!K$4:K$53,"*"&amp;$B29&amp;"*")</f>
        <v>0</v>
      </c>
      <c r="J29" s="130"/>
    </row>
    <row r="30" ht="15.75" customHeight="1">
      <c r="A30" s="62"/>
      <c r="B30" s="64" t="s">
        <v>147</v>
      </c>
      <c r="C30" s="111">
        <f>COUNTIF(ORARIO_GENERALE!D$5:D$53,"*"&amp;$B30&amp;"*")</f>
        <v>2</v>
      </c>
      <c r="D30" s="116">
        <f>COUNTIF(ORARIO_GENERALE!E$5:E$53,"*"&amp;$B30&amp;"*")</f>
        <v>1</v>
      </c>
      <c r="E30" s="116">
        <f>COUNTIF(ORARIO_GENERALE!F$4:F$53,"*"&amp;$B30&amp;"*")</f>
        <v>4</v>
      </c>
      <c r="F30" s="116">
        <f>COUNTIF(ORARIO_GENERALE!G$4:G$53,"*"&amp;$B30&amp;"*")</f>
        <v>1</v>
      </c>
      <c r="G30" s="125">
        <f>COUNTIF(ORARIO_GENERALE!I$4:I$53,"*"&amp;$B30&amp;"*")</f>
        <v>0</v>
      </c>
      <c r="H30" s="111">
        <f>COUNTIF(ORARIO_GENERALE!J$4:J$53,"*"&amp;$B30&amp;"*")</f>
        <v>0</v>
      </c>
      <c r="I30" s="125">
        <f>COUNTIF(ORARIO_GENERALE!K$4:K$53,"*"&amp;$B30&amp;"*")</f>
        <v>4</v>
      </c>
      <c r="J30" s="130"/>
    </row>
    <row r="31" ht="15.75" customHeight="1">
      <c r="A31" s="62"/>
      <c r="B31" s="64" t="s">
        <v>92</v>
      </c>
      <c r="C31" s="111">
        <f>COUNTIF(ORARIO_GENERALE!D$5:D$53,"*"&amp;$B31&amp;"*")</f>
        <v>0</v>
      </c>
      <c r="D31" s="116">
        <f>COUNTIF(ORARIO_GENERALE!E$5:E$53,"*"&amp;$B31&amp;"*")</f>
        <v>0</v>
      </c>
      <c r="E31" s="116">
        <f>COUNTIF(ORARIO_GENERALE!F$4:F$53,"*"&amp;$B31&amp;"*")</f>
        <v>0</v>
      </c>
      <c r="F31" s="116">
        <f>COUNTIF(ORARIO_GENERALE!G$4:G$53,"*"&amp;B31&amp;"*")</f>
        <v>0</v>
      </c>
      <c r="G31" s="125">
        <f>COUNTIF(ORARIO_GENERALE!I$4:I$53,"*"&amp;$B31&amp;"*")</f>
        <v>6</v>
      </c>
      <c r="H31" s="111">
        <f>COUNTIF(ORARIO_GENERALE!J$4:J$53,"*"&amp;$B31&amp;"*")</f>
        <v>0</v>
      </c>
      <c r="I31" s="125" t="str">
        <f t="shared" ref="I31:I32" si="3">COUNTIF(#REF!,"*"&amp;$B31&amp;"*")</f>
        <v>#REF!</v>
      </c>
      <c r="J31" s="130" t="str">
        <f t="shared" ref="J31:J35" si="4">SUM(C31:I31)</f>
        <v>#REF!</v>
      </c>
    </row>
    <row r="32" ht="15.75" customHeight="1">
      <c r="A32" s="62"/>
      <c r="B32" s="223" t="s">
        <v>89</v>
      </c>
      <c r="C32" s="224">
        <f>COUNTIF(ORARIO_GENERALE!D$5:D$53,"*"&amp;$B32&amp;"*")</f>
        <v>0</v>
      </c>
      <c r="D32" s="225">
        <f>COUNTIF(ORARIO_GENERALE!E$5:E$53,"*"&amp;$B32&amp;"*")</f>
        <v>1</v>
      </c>
      <c r="E32" s="225">
        <f>COUNTIF(ORARIO_GENERALE!F$4:F$53,"*"&amp;$B32&amp;"*")</f>
        <v>0</v>
      </c>
      <c r="F32" s="225">
        <f>COUNTIF(ORARIO_GENERALE!G$4:G$53,"*"&amp;$B32&amp;"*")</f>
        <v>2</v>
      </c>
      <c r="G32" s="226">
        <f>COUNTIF(ORARIO_GENERALE!I$4:I$53,"*"&amp;$B32&amp;"*")</f>
        <v>0</v>
      </c>
      <c r="H32" s="224">
        <f>COUNTIF(ORARIO_GENERALE!K$4:K$53,"*"&amp;$B32&amp;"*")</f>
        <v>0</v>
      </c>
      <c r="I32" s="226" t="str">
        <f t="shared" si="3"/>
        <v>#REF!</v>
      </c>
      <c r="J32" s="227" t="str">
        <f t="shared" si="4"/>
        <v>#REF!</v>
      </c>
    </row>
    <row r="33" ht="15.75" customHeight="1">
      <c r="A33" s="62"/>
      <c r="B33" s="228" t="s">
        <v>28</v>
      </c>
      <c r="C33" s="229">
        <f>COUNTIF(ORARIO_GENERALE!D$5:D$53,B33)</f>
        <v>1</v>
      </c>
      <c r="D33" s="230">
        <f>COUNTIF(ORARIO_GENERALE!E$4:E$53,B33)</f>
        <v>2</v>
      </c>
      <c r="E33" s="230">
        <f>COUNTIF(ORARIO_GENERALE!F$4:F$53,$B33)</f>
        <v>1</v>
      </c>
      <c r="F33" s="230">
        <f>COUNTIF(ORARIO_GENERALE!G$4:G$53,$B33)</f>
        <v>1</v>
      </c>
      <c r="G33" s="231">
        <f>COUNTIF(ORARIO_GENERALE!I$4:I$53,$B33)</f>
        <v>1</v>
      </c>
      <c r="H33" s="229">
        <f>COUNTIF(ORARIO_GENERALE!K$4:K$53,$B33)</f>
        <v>1</v>
      </c>
      <c r="I33" s="231" t="str">
        <f t="shared" ref="I33:I35" si="5">COUNTIF(#REF!,$B33)</f>
        <v>#REF!</v>
      </c>
      <c r="J33" s="232" t="str">
        <f t="shared" si="4"/>
        <v>#REF!</v>
      </c>
    </row>
    <row r="34" ht="15.75" customHeight="1">
      <c r="A34" s="62"/>
      <c r="B34" s="233" t="s">
        <v>52</v>
      </c>
      <c r="C34" s="111">
        <f>COUNTIF(ORARIO_GENERALE!D$5:D$53,B34)</f>
        <v>0</v>
      </c>
      <c r="D34" s="116">
        <f>COUNTIF(ORARIO_GENERALE!E$4:E$53,B34)</f>
        <v>0</v>
      </c>
      <c r="E34" s="116">
        <f>COUNTIF(ORARIO_GENERALE!F$4:F$53,B34)</f>
        <v>0</v>
      </c>
      <c r="F34" s="116">
        <f>COUNTIF(ORARIO_GENERALE!G$4:G$53,B34)</f>
        <v>0</v>
      </c>
      <c r="G34" s="125">
        <f>COUNTIF(ORARIO_GENERALE!I$4:I$53,B34)</f>
        <v>0</v>
      </c>
      <c r="H34" s="111">
        <f>COUNTIF(ORARIO_GENERALE!K$4:K$53,$B34)</f>
        <v>2</v>
      </c>
      <c r="I34" s="125" t="str">
        <f t="shared" si="5"/>
        <v>#REF!</v>
      </c>
      <c r="J34" s="234" t="str">
        <f t="shared" si="4"/>
        <v>#REF!</v>
      </c>
    </row>
    <row r="35" ht="15.75" customHeight="1">
      <c r="A35" s="62"/>
      <c r="B35" s="235" t="s">
        <v>121</v>
      </c>
      <c r="C35" s="236">
        <f>COUNTIF(ORARIO_GENERALE!D$5:D$53,B35)</f>
        <v>2</v>
      </c>
      <c r="D35" s="237">
        <f>COUNTIF(ORARIO_GENERALE!E$4:E$53,B35)</f>
        <v>2</v>
      </c>
      <c r="E35" s="237">
        <f>COUNTIF(ORARIO_GENERALE!F$4:F$53,B35)</f>
        <v>2</v>
      </c>
      <c r="F35" s="237">
        <f>COUNTIF(ORARIO_GENERALE!G$4:G$53,B35)</f>
        <v>2</v>
      </c>
      <c r="G35" s="238">
        <f>COUNTIF(ORARIO_GENERALE!I$4:I$53,B35)</f>
        <v>2</v>
      </c>
      <c r="H35" s="236">
        <f>COUNTIF(ORARIO_GENERALE!K$4:K$53,$B35)</f>
        <v>2</v>
      </c>
      <c r="I35" s="238" t="str">
        <f t="shared" si="5"/>
        <v>#REF!</v>
      </c>
      <c r="J35" s="239" t="str">
        <f t="shared" si="4"/>
        <v>#REF!</v>
      </c>
    </row>
    <row r="36" ht="36.75" customHeight="1">
      <c r="A36" s="240"/>
      <c r="B36" s="241" t="s">
        <v>149</v>
      </c>
      <c r="C36" s="242">
        <f t="shared" ref="C36:I36" si="6">SUM(C2:C35)</f>
        <v>18</v>
      </c>
      <c r="D36" s="242">
        <f t="shared" si="6"/>
        <v>18</v>
      </c>
      <c r="E36" s="242">
        <f t="shared" si="6"/>
        <v>18</v>
      </c>
      <c r="F36" s="242">
        <f t="shared" si="6"/>
        <v>20</v>
      </c>
      <c r="G36" s="242">
        <f t="shared" si="6"/>
        <v>24</v>
      </c>
      <c r="H36" s="243">
        <f t="shared" si="6"/>
        <v>18</v>
      </c>
      <c r="I36" s="243" t="str">
        <f t="shared" si="6"/>
        <v>#REF!</v>
      </c>
    </row>
    <row r="37" ht="15.75" customHeight="1">
      <c r="A37" s="217"/>
      <c r="B37" s="217" t="s">
        <v>150</v>
      </c>
      <c r="C37" s="244">
        <f t="shared" ref="C37:I37" si="7">SUM(C2:C24)</f>
        <v>13</v>
      </c>
      <c r="D37" s="244">
        <f t="shared" si="7"/>
        <v>12</v>
      </c>
      <c r="E37" s="244">
        <f t="shared" si="7"/>
        <v>11</v>
      </c>
      <c r="F37" s="244">
        <f t="shared" si="7"/>
        <v>14</v>
      </c>
      <c r="G37" s="244">
        <f t="shared" si="7"/>
        <v>15</v>
      </c>
      <c r="H37" s="244">
        <f t="shared" si="7"/>
        <v>13</v>
      </c>
      <c r="I37" s="244" t="str">
        <f t="shared" si="7"/>
        <v>#REF!</v>
      </c>
    </row>
    <row r="38" ht="15.75" customHeight="1">
      <c r="A38" s="217"/>
      <c r="B38" s="217"/>
      <c r="C38" s="244"/>
      <c r="D38" s="244"/>
      <c r="E38" s="244"/>
      <c r="F38" s="244"/>
      <c r="G38" s="244"/>
      <c r="H38" s="244"/>
      <c r="I38" s="244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C2:I35">
    <cfRule type="cellIs" dxfId="9" priority="1" operator="notEqual">
      <formula>0</formula>
    </cfRule>
  </conditionalFormatting>
  <conditionalFormatting sqref="C36:G36">
    <cfRule type="cellIs" dxfId="10" priority="2" operator="notEqual">
      <formula>18</formula>
    </cfRule>
  </conditionalFormatting>
  <conditionalFormatting sqref="H36:I36">
    <cfRule type="cellIs" dxfId="10" priority="3" operator="notEqual">
      <formula>24</formula>
    </cfRule>
  </conditionalFormatting>
  <conditionalFormatting sqref="J2:J5">
    <cfRule type="cellIs" dxfId="10" priority="4" operator="notEqual">
      <formula>12</formula>
    </cfRule>
  </conditionalFormatting>
  <conditionalFormatting sqref="J6:J32">
    <cfRule type="cellIs" dxfId="10" priority="5" operator="notEqual">
      <formula>8</formula>
    </cfRule>
  </conditionalFormatting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 outlineLevelCol="1"/>
  <cols>
    <col customWidth="1" min="1" max="99" width="6.0"/>
  </cols>
  <sheetData>
    <row r="1" ht="15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 t="s">
        <v>37</v>
      </c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</row>
    <row r="2" ht="15.75" customHeight="1">
      <c r="A2" s="5"/>
      <c r="B2" s="24" t="str">
        <f>ORARIO_GENERALE!D3</f>
        <v>ITALIANO R</v>
      </c>
      <c r="C2" s="24" t="s">
        <v>19</v>
      </c>
      <c r="D2" s="24" t="s">
        <v>22</v>
      </c>
      <c r="E2" s="24" t="s">
        <v>23</v>
      </c>
      <c r="F2" s="24" t="s">
        <v>24</v>
      </c>
      <c r="G2" s="24" t="s">
        <v>26</v>
      </c>
      <c r="H2" s="5"/>
      <c r="I2" s="24" t="str">
        <f>ORARIO_GENERALE!E3</f>
        <v>ITALIANO  P</v>
      </c>
      <c r="J2" s="24" t="s">
        <v>19</v>
      </c>
      <c r="K2" s="24" t="s">
        <v>22</v>
      </c>
      <c r="L2" s="24" t="s">
        <v>23</v>
      </c>
      <c r="M2" s="24" t="s">
        <v>24</v>
      </c>
      <c r="N2" s="24" t="s">
        <v>26</v>
      </c>
      <c r="O2" s="5"/>
      <c r="P2" s="24" t="str">
        <f>#REF!</f>
        <v>#REF!</v>
      </c>
      <c r="Q2" s="24" t="s">
        <v>19</v>
      </c>
      <c r="R2" s="24" t="s">
        <v>22</v>
      </c>
      <c r="S2" s="24" t="s">
        <v>23</v>
      </c>
      <c r="T2" s="24" t="s">
        <v>24</v>
      </c>
      <c r="U2" s="24" t="s">
        <v>26</v>
      </c>
      <c r="V2" s="5"/>
      <c r="W2" s="24" t="str">
        <f>ORARIO_GENERALE!F3</f>
        <v>INGLESE</v>
      </c>
      <c r="X2" s="24" t="s">
        <v>19</v>
      </c>
      <c r="Y2" s="24" t="s">
        <v>22</v>
      </c>
      <c r="Z2" s="24" t="s">
        <v>23</v>
      </c>
      <c r="AA2" s="24" t="s">
        <v>24</v>
      </c>
      <c r="AB2" s="24" t="s">
        <v>26</v>
      </c>
      <c r="AC2" s="5"/>
      <c r="AD2" s="24" t="str">
        <f>#REF!</f>
        <v>#REF!</v>
      </c>
      <c r="AE2" s="24" t="s">
        <v>19</v>
      </c>
      <c r="AF2" s="24" t="s">
        <v>22</v>
      </c>
      <c r="AG2" s="24" t="s">
        <v>23</v>
      </c>
      <c r="AH2" s="24" t="s">
        <v>24</v>
      </c>
      <c r="AI2" s="24" t="s">
        <v>26</v>
      </c>
      <c r="AJ2" s="5"/>
      <c r="AK2" s="24" t="str">
        <f>ORARIO_GENERALE!G3</f>
        <v>MAT/SCIENZE</v>
      </c>
      <c r="AL2" s="24" t="s">
        <v>19</v>
      </c>
      <c r="AM2" s="24" t="s">
        <v>22</v>
      </c>
      <c r="AN2" s="24" t="s">
        <v>23</v>
      </c>
      <c r="AO2" s="24" t="s">
        <v>24</v>
      </c>
      <c r="AP2" s="24" t="s">
        <v>26</v>
      </c>
      <c r="AQ2" s="5"/>
      <c r="AR2" s="24" t="str">
        <f>ORARIO_GENERALE!I3</f>
        <v>POTENZIAMENTO</v>
      </c>
      <c r="AS2" s="24" t="s">
        <v>19</v>
      </c>
      <c r="AT2" s="24" t="s">
        <v>22</v>
      </c>
      <c r="AU2" s="24" t="s">
        <v>23</v>
      </c>
      <c r="AV2" s="24" t="s">
        <v>24</v>
      </c>
      <c r="AW2" s="24" t="s">
        <v>26</v>
      </c>
      <c r="AX2" s="5"/>
      <c r="AY2" s="24" t="str">
        <f>#REF!</f>
        <v>#REF!</v>
      </c>
      <c r="AZ2" s="24" t="s">
        <v>19</v>
      </c>
      <c r="BA2" s="24" t="s">
        <v>22</v>
      </c>
      <c r="BB2" s="24" t="s">
        <v>23</v>
      </c>
      <c r="BC2" s="24" t="s">
        <v>24</v>
      </c>
      <c r="BD2" s="24" t="s">
        <v>26</v>
      </c>
      <c r="BE2" s="5"/>
      <c r="BF2" s="24" t="str">
        <f>ORARIO_GENERALE!K3</f>
        <v>          ALFABETIZZAZIONE M </v>
      </c>
      <c r="BG2" s="24" t="s">
        <v>19</v>
      </c>
      <c r="BH2" s="24" t="s">
        <v>22</v>
      </c>
      <c r="BI2" s="24" t="s">
        <v>23</v>
      </c>
      <c r="BJ2" s="24" t="s">
        <v>24</v>
      </c>
      <c r="BK2" s="24" t="s">
        <v>26</v>
      </c>
      <c r="BL2" s="5"/>
      <c r="BM2" s="24" t="str">
        <f>#REF!</f>
        <v>#REF!</v>
      </c>
      <c r="BN2" s="24" t="s">
        <v>19</v>
      </c>
      <c r="BO2" s="24" t="s">
        <v>22</v>
      </c>
      <c r="BP2" s="24" t="s">
        <v>23</v>
      </c>
      <c r="BQ2" s="24" t="s">
        <v>24</v>
      </c>
      <c r="BR2" s="24" t="s">
        <v>26</v>
      </c>
      <c r="BS2" s="5"/>
      <c r="BT2" s="24" t="str">
        <f>#REF!</f>
        <v>#REF!</v>
      </c>
      <c r="BU2" s="24" t="s">
        <v>19</v>
      </c>
      <c r="BV2" s="24" t="s">
        <v>22</v>
      </c>
      <c r="BW2" s="24" t="s">
        <v>23</v>
      </c>
      <c r="BX2" s="24" t="s">
        <v>24</v>
      </c>
      <c r="BY2" s="24" t="s">
        <v>26</v>
      </c>
      <c r="BZ2" s="5"/>
      <c r="CA2" s="24" t="str">
        <f>#REF!</f>
        <v>#REF!</v>
      </c>
      <c r="CB2" s="24" t="s">
        <v>19</v>
      </c>
      <c r="CC2" s="24" t="s">
        <v>22</v>
      </c>
      <c r="CD2" s="24" t="s">
        <v>23</v>
      </c>
      <c r="CE2" s="24" t="s">
        <v>24</v>
      </c>
      <c r="CF2" s="24" t="s">
        <v>26</v>
      </c>
      <c r="CG2" s="5"/>
      <c r="CH2" s="24" t="str">
        <f>#REF!</f>
        <v>#REF!</v>
      </c>
      <c r="CI2" s="24" t="s">
        <v>19</v>
      </c>
      <c r="CJ2" s="24" t="s">
        <v>22</v>
      </c>
      <c r="CK2" s="24" t="s">
        <v>23</v>
      </c>
      <c r="CL2" s="24" t="s">
        <v>24</v>
      </c>
      <c r="CM2" s="24" t="s">
        <v>26</v>
      </c>
      <c r="CN2" s="5"/>
      <c r="CO2" s="5"/>
      <c r="CP2" s="5"/>
      <c r="CQ2" s="5"/>
      <c r="CR2" s="5"/>
      <c r="CS2" s="5"/>
      <c r="CT2" s="5"/>
      <c r="CU2" s="5"/>
    </row>
    <row r="3" ht="15.75" customHeight="1">
      <c r="A3" s="5"/>
      <c r="B3" s="24" t="s">
        <v>63</v>
      </c>
      <c r="C3" s="24" t="str">
        <f t="shared" ref="C3:G3" si="1">#REF!</f>
        <v>#REF!</v>
      </c>
      <c r="D3" s="24" t="str">
        <f t="shared" si="1"/>
        <v>#REF!</v>
      </c>
      <c r="E3" s="24" t="str">
        <f t="shared" si="1"/>
        <v>#REF!</v>
      </c>
      <c r="F3" s="24" t="str">
        <f t="shared" si="1"/>
        <v>#REF!</v>
      </c>
      <c r="G3" s="24" t="str">
        <f t="shared" si="1"/>
        <v>#REF!</v>
      </c>
      <c r="H3" s="5"/>
      <c r="I3" s="24" t="s">
        <v>63</v>
      </c>
      <c r="J3" s="24" t="str">
        <f t="shared" ref="J3:N3" si="2">#REF!</f>
        <v>#REF!</v>
      </c>
      <c r="K3" s="24" t="str">
        <f t="shared" si="2"/>
        <v>#REF!</v>
      </c>
      <c r="L3" s="24" t="str">
        <f t="shared" si="2"/>
        <v>#REF!</v>
      </c>
      <c r="M3" s="24" t="str">
        <f t="shared" si="2"/>
        <v>#REF!</v>
      </c>
      <c r="N3" s="24" t="str">
        <f t="shared" si="2"/>
        <v>#REF!</v>
      </c>
      <c r="O3" s="5"/>
      <c r="P3" s="24" t="s">
        <v>63</v>
      </c>
      <c r="Q3" s="24" t="str">
        <f t="shared" ref="Q3:U3" si="3">#REF!</f>
        <v>#REF!</v>
      </c>
      <c r="R3" s="24" t="str">
        <f t="shared" si="3"/>
        <v>#REF!</v>
      </c>
      <c r="S3" s="24" t="str">
        <f t="shared" si="3"/>
        <v>#REF!</v>
      </c>
      <c r="T3" s="24" t="str">
        <f t="shared" si="3"/>
        <v>#REF!</v>
      </c>
      <c r="U3" s="24" t="str">
        <f t="shared" si="3"/>
        <v>#REF!</v>
      </c>
      <c r="V3" s="5"/>
      <c r="W3" s="24" t="s">
        <v>63</v>
      </c>
      <c r="X3" s="24" t="str">
        <f t="shared" ref="X3:AB3" si="4">#REF!</f>
        <v>#REF!</v>
      </c>
      <c r="Y3" s="24" t="str">
        <f t="shared" si="4"/>
        <v>#REF!</v>
      </c>
      <c r="Z3" s="24" t="str">
        <f t="shared" si="4"/>
        <v>#REF!</v>
      </c>
      <c r="AA3" s="24" t="str">
        <f t="shared" si="4"/>
        <v>#REF!</v>
      </c>
      <c r="AB3" s="24" t="str">
        <f t="shared" si="4"/>
        <v>#REF!</v>
      </c>
      <c r="AC3" s="5"/>
      <c r="AD3" s="24" t="s">
        <v>63</v>
      </c>
      <c r="AE3" s="24" t="str">
        <f t="shared" ref="AE3:AI3" si="5">#REF!</f>
        <v>#REF!</v>
      </c>
      <c r="AF3" s="24" t="str">
        <f t="shared" si="5"/>
        <v>#REF!</v>
      </c>
      <c r="AG3" s="24" t="str">
        <f t="shared" si="5"/>
        <v>#REF!</v>
      </c>
      <c r="AH3" s="24" t="str">
        <f t="shared" si="5"/>
        <v>#REF!</v>
      </c>
      <c r="AI3" s="24" t="str">
        <f t="shared" si="5"/>
        <v>#REF!</v>
      </c>
      <c r="AJ3" s="5"/>
      <c r="AK3" s="24" t="s">
        <v>63</v>
      </c>
      <c r="AL3" s="24" t="str">
        <f t="shared" ref="AL3:AP3" si="6">#REF!</f>
        <v>#REF!</v>
      </c>
      <c r="AM3" s="24" t="str">
        <f t="shared" si="6"/>
        <v>#REF!</v>
      </c>
      <c r="AN3" s="24" t="str">
        <f t="shared" si="6"/>
        <v>#REF!</v>
      </c>
      <c r="AO3" s="24" t="str">
        <f t="shared" si="6"/>
        <v>#REF!</v>
      </c>
      <c r="AP3" s="24" t="str">
        <f t="shared" si="6"/>
        <v>#REF!</v>
      </c>
      <c r="AQ3" s="5"/>
      <c r="AR3" s="24" t="s">
        <v>63</v>
      </c>
      <c r="AS3" s="24" t="str">
        <f t="shared" ref="AS3:AW3" si="7">#REF!</f>
        <v>#REF!</v>
      </c>
      <c r="AT3" s="24" t="str">
        <f t="shared" si="7"/>
        <v>#REF!</v>
      </c>
      <c r="AU3" s="24" t="str">
        <f t="shared" si="7"/>
        <v>#REF!</v>
      </c>
      <c r="AV3" s="24" t="str">
        <f t="shared" si="7"/>
        <v>#REF!</v>
      </c>
      <c r="AW3" s="24" t="str">
        <f t="shared" si="7"/>
        <v>#REF!</v>
      </c>
      <c r="AX3" s="5"/>
      <c r="AY3" s="24" t="s">
        <v>63</v>
      </c>
      <c r="AZ3" s="24" t="str">
        <f t="shared" ref="AZ3:BD3" si="8">#REF!</f>
        <v>#REF!</v>
      </c>
      <c r="BA3" s="24" t="str">
        <f t="shared" si="8"/>
        <v>#REF!</v>
      </c>
      <c r="BB3" s="24" t="str">
        <f t="shared" si="8"/>
        <v>#REF!</v>
      </c>
      <c r="BC3" s="24" t="str">
        <f t="shared" si="8"/>
        <v>#REF!</v>
      </c>
      <c r="BD3" s="24" t="str">
        <f t="shared" si="8"/>
        <v>#REF!</v>
      </c>
      <c r="BE3" s="5"/>
      <c r="BF3" s="24" t="s">
        <v>63</v>
      </c>
      <c r="BG3" s="24" t="str">
        <f t="shared" ref="BG3:BK3" si="9">#REF!</f>
        <v>#REF!</v>
      </c>
      <c r="BH3" s="24" t="str">
        <f t="shared" si="9"/>
        <v>#REF!</v>
      </c>
      <c r="BI3" s="24" t="str">
        <f t="shared" si="9"/>
        <v>#REF!</v>
      </c>
      <c r="BJ3" s="24" t="str">
        <f t="shared" si="9"/>
        <v>#REF!</v>
      </c>
      <c r="BK3" s="24" t="str">
        <f t="shared" si="9"/>
        <v>#REF!</v>
      </c>
      <c r="BL3" s="5"/>
      <c r="BM3" s="24" t="s">
        <v>63</v>
      </c>
      <c r="BN3" s="24" t="str">
        <f t="shared" ref="BN3:BR3" si="10">#REF!</f>
        <v>#REF!</v>
      </c>
      <c r="BO3" s="24" t="str">
        <f t="shared" si="10"/>
        <v>#REF!</v>
      </c>
      <c r="BP3" s="24" t="str">
        <f t="shared" si="10"/>
        <v>#REF!</v>
      </c>
      <c r="BQ3" s="24" t="str">
        <f t="shared" si="10"/>
        <v>#REF!</v>
      </c>
      <c r="BR3" s="24" t="str">
        <f t="shared" si="10"/>
        <v>#REF!</v>
      </c>
      <c r="BS3" s="5"/>
      <c r="BT3" s="24" t="s">
        <v>63</v>
      </c>
      <c r="BU3" s="24" t="str">
        <f t="shared" ref="BU3:BY3" si="11">#REF!</f>
        <v>#REF!</v>
      </c>
      <c r="BV3" s="24" t="str">
        <f t="shared" si="11"/>
        <v>#REF!</v>
      </c>
      <c r="BW3" s="24" t="str">
        <f t="shared" si="11"/>
        <v>#REF!</v>
      </c>
      <c r="BX3" s="24" t="str">
        <f t="shared" si="11"/>
        <v>#REF!</v>
      </c>
      <c r="BY3" s="24" t="str">
        <f t="shared" si="11"/>
        <v>#REF!</v>
      </c>
      <c r="BZ3" s="5"/>
      <c r="CA3" s="24" t="s">
        <v>63</v>
      </c>
      <c r="CB3" s="24" t="str">
        <f t="shared" ref="CB3:CF3" si="12">#REF!</f>
        <v>#REF!</v>
      </c>
      <c r="CC3" s="24" t="str">
        <f t="shared" si="12"/>
        <v>#REF!</v>
      </c>
      <c r="CD3" s="24" t="str">
        <f t="shared" si="12"/>
        <v>#REF!</v>
      </c>
      <c r="CE3" s="24" t="str">
        <f t="shared" si="12"/>
        <v>#REF!</v>
      </c>
      <c r="CF3" s="24" t="str">
        <f t="shared" si="12"/>
        <v>#REF!</v>
      </c>
      <c r="CG3" s="5"/>
      <c r="CH3" s="24" t="s">
        <v>63</v>
      </c>
      <c r="CI3" s="24" t="str">
        <f t="shared" ref="CI3:CM3" si="13">#REF!</f>
        <v>#REF!</v>
      </c>
      <c r="CJ3" s="24" t="str">
        <f t="shared" si="13"/>
        <v>#REF!</v>
      </c>
      <c r="CK3" s="24" t="str">
        <f t="shared" si="13"/>
        <v>#REF!</v>
      </c>
      <c r="CL3" s="24" t="str">
        <f t="shared" si="13"/>
        <v>#REF!</v>
      </c>
      <c r="CM3" s="24" t="str">
        <f t="shared" si="13"/>
        <v>#REF!</v>
      </c>
      <c r="CN3" s="5"/>
      <c r="CO3" s="5"/>
      <c r="CP3" s="5"/>
      <c r="CQ3" s="5"/>
      <c r="CR3" s="5"/>
      <c r="CS3" s="5"/>
      <c r="CT3" s="5"/>
      <c r="CU3" s="5"/>
    </row>
    <row r="4" ht="15.75" customHeight="1">
      <c r="A4" s="5"/>
      <c r="B4" s="24" t="s">
        <v>76</v>
      </c>
      <c r="C4" s="24" t="str">
        <f>ORARIO_GENERALE!D7</f>
        <v/>
      </c>
      <c r="D4" s="24" t="str">
        <f t="shared" ref="D4:F4" si="14">#REF!</f>
        <v>#REF!</v>
      </c>
      <c r="E4" s="24" t="str">
        <f t="shared" si="14"/>
        <v>#REF!</v>
      </c>
      <c r="F4" s="24" t="str">
        <f t="shared" si="14"/>
        <v>#REF!</v>
      </c>
      <c r="G4" s="24" t="str">
        <f>ORARIO_GENERALE!D48</f>
        <v>MPPA 7</v>
      </c>
      <c r="H4" s="5"/>
      <c r="I4" s="24" t="s">
        <v>76</v>
      </c>
      <c r="J4" s="24" t="str">
        <f>ORARIO_GENERALE!E7</f>
        <v/>
      </c>
      <c r="K4" s="24" t="str">
        <f t="shared" ref="K4:M4" si="15">#REF!</f>
        <v>#REF!</v>
      </c>
      <c r="L4" s="24" t="str">
        <f t="shared" si="15"/>
        <v>#REF!</v>
      </c>
      <c r="M4" s="24" t="str">
        <f t="shared" si="15"/>
        <v>#REF!</v>
      </c>
      <c r="N4" s="24" t="str">
        <f>ORARIO_GENERALE!E48</f>
        <v>D/A</v>
      </c>
      <c r="O4" s="5"/>
      <c r="P4" s="24" t="s">
        <v>76</v>
      </c>
      <c r="Q4" s="24" t="str">
        <f t="shared" ref="Q4:U4" si="16">#REF!</f>
        <v>#REF!</v>
      </c>
      <c r="R4" s="24" t="str">
        <f t="shared" si="16"/>
        <v>#REF!</v>
      </c>
      <c r="S4" s="24" t="str">
        <f t="shared" si="16"/>
        <v>#REF!</v>
      </c>
      <c r="T4" s="24" t="str">
        <f t="shared" si="16"/>
        <v>#REF!</v>
      </c>
      <c r="U4" s="24" t="str">
        <f t="shared" si="16"/>
        <v>#REF!</v>
      </c>
      <c r="V4" s="5"/>
      <c r="W4" s="24" t="s">
        <v>76</v>
      </c>
      <c r="X4" s="24" t="str">
        <f>ORARIO_GENERALE!F4</f>
        <v/>
      </c>
      <c r="Y4" s="24" t="str">
        <f t="shared" ref="Y4:AA4" si="17">#REF!</f>
        <v>#REF!</v>
      </c>
      <c r="Z4" s="24" t="str">
        <f t="shared" si="17"/>
        <v>#REF!</v>
      </c>
      <c r="AA4" s="24" t="str">
        <f t="shared" si="17"/>
        <v>#REF!</v>
      </c>
      <c r="AB4" s="24" t="str">
        <f>ORARIO_GENERALE!F48</f>
        <v/>
      </c>
      <c r="AC4" s="5"/>
      <c r="AD4" s="24" t="s">
        <v>76</v>
      </c>
      <c r="AE4" s="24" t="str">
        <f t="shared" ref="AE4:AI4" si="18">#REF!</f>
        <v>#REF!</v>
      </c>
      <c r="AF4" s="24" t="str">
        <f t="shared" si="18"/>
        <v>#REF!</v>
      </c>
      <c r="AG4" s="24" t="str">
        <f t="shared" si="18"/>
        <v>#REF!</v>
      </c>
      <c r="AH4" s="24" t="str">
        <f t="shared" si="18"/>
        <v>#REF!</v>
      </c>
      <c r="AI4" s="24" t="str">
        <f t="shared" si="18"/>
        <v>#REF!</v>
      </c>
      <c r="AJ4" s="5"/>
      <c r="AK4" s="24" t="s">
        <v>76</v>
      </c>
      <c r="AL4" s="24" t="str">
        <f>ORARIO_GENERALE!G4</f>
        <v/>
      </c>
      <c r="AM4" s="24" t="str">
        <f t="shared" ref="AM4:AO4" si="19">#REF!</f>
        <v>#REF!</v>
      </c>
      <c r="AN4" s="24" t="str">
        <f t="shared" si="19"/>
        <v>#REF!</v>
      </c>
      <c r="AO4" s="24" t="str">
        <f t="shared" si="19"/>
        <v>#REF!</v>
      </c>
      <c r="AP4" s="24" t="str">
        <f>ORARIO_GENERALE!G48</f>
        <v>LAB </v>
      </c>
      <c r="AQ4" s="5"/>
      <c r="AR4" s="24" t="s">
        <v>76</v>
      </c>
      <c r="AS4" s="24" t="str">
        <f t="shared" ref="AS4:AV4" si="20">#REF!</f>
        <v>#REF!</v>
      </c>
      <c r="AT4" s="24" t="str">
        <f t="shared" si="20"/>
        <v>#REF!</v>
      </c>
      <c r="AU4" s="24" t="str">
        <f t="shared" si="20"/>
        <v>#REF!</v>
      </c>
      <c r="AV4" s="24" t="str">
        <f t="shared" si="20"/>
        <v>#REF!</v>
      </c>
      <c r="AW4" s="24" t="str">
        <f>ORARIO_GENERALE!I48</f>
        <v/>
      </c>
      <c r="AX4" s="5"/>
      <c r="AY4" s="24" t="s">
        <v>76</v>
      </c>
      <c r="AZ4" s="24" t="str">
        <f t="shared" ref="AZ4:BD4" si="21">#REF!</f>
        <v>#REF!</v>
      </c>
      <c r="BA4" s="24" t="str">
        <f t="shared" si="21"/>
        <v>#REF!</v>
      </c>
      <c r="BB4" s="24" t="str">
        <f t="shared" si="21"/>
        <v>#REF!</v>
      </c>
      <c r="BC4" s="24" t="str">
        <f t="shared" si="21"/>
        <v>#REF!</v>
      </c>
      <c r="BD4" s="24" t="str">
        <f t="shared" si="21"/>
        <v>#REF!</v>
      </c>
      <c r="BE4" s="5"/>
      <c r="BF4" s="24" t="s">
        <v>76</v>
      </c>
      <c r="BG4" s="24" t="str">
        <f t="shared" ref="BG4:BK4" si="22">#REF!</f>
        <v>#REF!</v>
      </c>
      <c r="BH4" s="24" t="str">
        <f t="shared" si="22"/>
        <v>#REF!</v>
      </c>
      <c r="BI4" s="24" t="str">
        <f t="shared" si="22"/>
        <v>#REF!</v>
      </c>
      <c r="BJ4" s="24" t="str">
        <f t="shared" si="22"/>
        <v>#REF!</v>
      </c>
      <c r="BK4" s="24" t="str">
        <f t="shared" si="22"/>
        <v>#REF!</v>
      </c>
      <c r="BL4" s="5"/>
      <c r="BM4" s="24" t="s">
        <v>76</v>
      </c>
      <c r="BN4" s="24" t="str">
        <f t="shared" ref="BN4:BR4" si="23">#REF!</f>
        <v>#REF!</v>
      </c>
      <c r="BO4" s="24" t="str">
        <f t="shared" si="23"/>
        <v>#REF!</v>
      </c>
      <c r="BP4" s="24" t="str">
        <f t="shared" si="23"/>
        <v>#REF!</v>
      </c>
      <c r="BQ4" s="24" t="str">
        <f t="shared" si="23"/>
        <v>#REF!</v>
      </c>
      <c r="BR4" s="24" t="str">
        <f t="shared" si="23"/>
        <v>#REF!</v>
      </c>
      <c r="BS4" s="5"/>
      <c r="BT4" s="24" t="s">
        <v>76</v>
      </c>
      <c r="BU4" s="24" t="str">
        <f t="shared" ref="BU4:BY4" si="24">#REF!</f>
        <v>#REF!</v>
      </c>
      <c r="BV4" s="24" t="str">
        <f t="shared" si="24"/>
        <v>#REF!</v>
      </c>
      <c r="BW4" s="24" t="str">
        <f t="shared" si="24"/>
        <v>#REF!</v>
      </c>
      <c r="BX4" s="24" t="str">
        <f t="shared" si="24"/>
        <v>#REF!</v>
      </c>
      <c r="BY4" s="24" t="str">
        <f t="shared" si="24"/>
        <v>#REF!</v>
      </c>
      <c r="BZ4" s="5"/>
      <c r="CA4" s="24" t="s">
        <v>76</v>
      </c>
      <c r="CB4" s="24" t="str">
        <f t="shared" ref="CB4:CF4" si="25">#REF!</f>
        <v>#REF!</v>
      </c>
      <c r="CC4" s="24" t="str">
        <f t="shared" si="25"/>
        <v>#REF!</v>
      </c>
      <c r="CD4" s="24" t="str">
        <f t="shared" si="25"/>
        <v>#REF!</v>
      </c>
      <c r="CE4" s="24" t="str">
        <f t="shared" si="25"/>
        <v>#REF!</v>
      </c>
      <c r="CF4" s="24" t="str">
        <f t="shared" si="25"/>
        <v>#REF!</v>
      </c>
      <c r="CG4" s="5"/>
      <c r="CH4" s="24" t="s">
        <v>76</v>
      </c>
      <c r="CI4" s="24" t="str">
        <f t="shared" ref="CI4:CK4" si="26">#REF!</f>
        <v>#REF!</v>
      </c>
      <c r="CJ4" s="24" t="str">
        <f t="shared" si="26"/>
        <v>#REF!</v>
      </c>
      <c r="CK4" s="24" t="str">
        <f t="shared" si="26"/>
        <v>#REF!</v>
      </c>
      <c r="CL4" s="24" t="str">
        <f>ORARIO_GENERALE!K38</f>
        <v>MA2A 3</v>
      </c>
      <c r="CM4" s="24" t="str">
        <f>ORARIO_GENERALE!K48</f>
        <v>MA2B L</v>
      </c>
      <c r="CN4" s="5"/>
      <c r="CO4" s="5"/>
      <c r="CP4" s="5"/>
      <c r="CQ4" s="5"/>
      <c r="CR4" s="5"/>
      <c r="CS4" s="5"/>
      <c r="CT4" s="5"/>
      <c r="CU4" s="5"/>
    </row>
    <row r="5" ht="15.75" customHeight="1">
      <c r="A5" s="5"/>
      <c r="B5" s="24" t="s">
        <v>114</v>
      </c>
      <c r="C5" s="24" t="str">
        <f>ORARIO_GENERALE!D5</f>
        <v>MPPA 4</v>
      </c>
      <c r="D5" s="24" t="str">
        <f>ORARIO_GENERALE!D15</f>
        <v/>
      </c>
      <c r="E5" s="24" t="str">
        <f t="shared" ref="E5:F5" si="27">#REF!</f>
        <v>#REF!</v>
      </c>
      <c r="F5" s="24" t="str">
        <f t="shared" si="27"/>
        <v>#REF!</v>
      </c>
      <c r="G5" s="24" t="str">
        <f>ORARIO_GENERALE!D49</f>
        <v>MPPA 7</v>
      </c>
      <c r="H5" s="5"/>
      <c r="I5" s="24" t="s">
        <v>114</v>
      </c>
      <c r="J5" s="24" t="str">
        <f>ORARIO_GENERALE!E5</f>
        <v>MPPC 7</v>
      </c>
      <c r="K5" s="24" t="str">
        <f>ORARIO_GENERALE!E15</f>
        <v/>
      </c>
      <c r="L5" s="24" t="str">
        <f t="shared" ref="L5:M5" si="28">#REF!</f>
        <v>#REF!</v>
      </c>
      <c r="M5" s="24" t="str">
        <f t="shared" si="28"/>
        <v>#REF!</v>
      </c>
      <c r="N5" s="24" t="str">
        <f>ORARIO_GENERALE!E49</f>
        <v>LAB</v>
      </c>
      <c r="O5" s="5"/>
      <c r="P5" s="24" t="s">
        <v>114</v>
      </c>
      <c r="Q5" s="24" t="str">
        <f t="shared" ref="Q5:U5" si="29">#REF!</f>
        <v>#REF!</v>
      </c>
      <c r="R5" s="24" t="str">
        <f t="shared" si="29"/>
        <v>#REF!</v>
      </c>
      <c r="S5" s="24" t="str">
        <f t="shared" si="29"/>
        <v>#REF!</v>
      </c>
      <c r="T5" s="24" t="str">
        <f t="shared" si="29"/>
        <v>#REF!</v>
      </c>
      <c r="U5" s="24" t="str">
        <f t="shared" si="29"/>
        <v>#REF!</v>
      </c>
      <c r="V5" s="5"/>
      <c r="W5" s="24" t="s">
        <v>114</v>
      </c>
      <c r="X5" s="24" t="str">
        <f>ORARIO_GENERALE!F5</f>
        <v/>
      </c>
      <c r="Y5" s="24" t="str">
        <f>ORARIO_GENERALE!F15</f>
        <v>MPPC 7</v>
      </c>
      <c r="Z5" s="24" t="str">
        <f t="shared" ref="Z5:AA5" si="30">#REF!</f>
        <v>#REF!</v>
      </c>
      <c r="AA5" s="24" t="str">
        <f t="shared" si="30"/>
        <v>#REF!</v>
      </c>
      <c r="AB5" s="24" t="str">
        <f>ORARIO_GENERALE!F49</f>
        <v>D/A</v>
      </c>
      <c r="AC5" s="5"/>
      <c r="AD5" s="24" t="s">
        <v>114</v>
      </c>
      <c r="AE5" s="24" t="str">
        <f t="shared" ref="AE5:AI5" si="31">#REF!</f>
        <v>#REF!</v>
      </c>
      <c r="AF5" s="24" t="str">
        <f t="shared" si="31"/>
        <v>#REF!</v>
      </c>
      <c r="AG5" s="24" t="str">
        <f t="shared" si="31"/>
        <v>#REF!</v>
      </c>
      <c r="AH5" s="24" t="str">
        <f t="shared" si="31"/>
        <v>#REF!</v>
      </c>
      <c r="AI5" s="24" t="str">
        <f t="shared" si="31"/>
        <v>#REF!</v>
      </c>
      <c r="AJ5" s="5"/>
      <c r="AK5" s="24" t="s">
        <v>114</v>
      </c>
      <c r="AL5" s="24" t="str">
        <f>ORARIO_GENERALE!G5</f>
        <v/>
      </c>
      <c r="AM5" s="24" t="str">
        <f>ORARIO_GENERALE!G15</f>
        <v>MPPA 4</v>
      </c>
      <c r="AN5" s="24" t="str">
        <f t="shared" ref="AN5:AO5" si="32">#REF!</f>
        <v>#REF!</v>
      </c>
      <c r="AO5" s="24" t="str">
        <f t="shared" si="32"/>
        <v>#REF!</v>
      </c>
      <c r="AP5" s="24" t="str">
        <f>ORARIO_GENERALE!G49</f>
        <v>LAB</v>
      </c>
      <c r="AQ5" s="5"/>
      <c r="AR5" s="24" t="s">
        <v>114</v>
      </c>
      <c r="AS5" s="24" t="str">
        <f t="shared" ref="AS5:AS6" si="44">#REF!</f>
        <v>#REF!</v>
      </c>
      <c r="AT5" s="24" t="str">
        <f>ORARIO_GENERALE!D37</f>
        <v>R/P  D</v>
      </c>
      <c r="AU5" s="24" t="str">
        <f t="shared" ref="AU5:AV5" si="33">#REF!</f>
        <v>#REF!</v>
      </c>
      <c r="AV5" s="24" t="str">
        <f t="shared" si="33"/>
        <v>#REF!</v>
      </c>
      <c r="AW5" s="24" t="str">
        <f>ORARIO_GENERALE!I49</f>
        <v>D/A</v>
      </c>
      <c r="AX5" s="5"/>
      <c r="AY5" s="24" t="s">
        <v>114</v>
      </c>
      <c r="AZ5" s="24" t="str">
        <f t="shared" ref="AZ5:BD5" si="34">#REF!</f>
        <v>#REF!</v>
      </c>
      <c r="BA5" s="24" t="str">
        <f t="shared" si="34"/>
        <v>#REF!</v>
      </c>
      <c r="BB5" s="24" t="str">
        <f t="shared" si="34"/>
        <v>#REF!</v>
      </c>
      <c r="BC5" s="24" t="str">
        <f t="shared" si="34"/>
        <v>#REF!</v>
      </c>
      <c r="BD5" s="24" t="str">
        <f t="shared" si="34"/>
        <v>#REF!</v>
      </c>
      <c r="BE5" s="5"/>
      <c r="BF5" s="24" t="s">
        <v>114</v>
      </c>
      <c r="BG5" s="24" t="str">
        <f t="shared" ref="BG5:BK5" si="35">#REF!</f>
        <v>#REF!</v>
      </c>
      <c r="BH5" s="24" t="str">
        <f t="shared" si="35"/>
        <v>#REF!</v>
      </c>
      <c r="BI5" s="24" t="str">
        <f t="shared" si="35"/>
        <v>#REF!</v>
      </c>
      <c r="BJ5" s="24" t="str">
        <f t="shared" si="35"/>
        <v>#REF!</v>
      </c>
      <c r="BK5" s="24" t="str">
        <f t="shared" si="35"/>
        <v>#REF!</v>
      </c>
      <c r="BL5" s="5"/>
      <c r="BM5" s="24" t="s">
        <v>114</v>
      </c>
      <c r="BN5" s="24" t="str">
        <f t="shared" ref="BN5:BR5" si="36">#REF!</f>
        <v>#REF!</v>
      </c>
      <c r="BO5" s="24" t="str">
        <f t="shared" si="36"/>
        <v>#REF!</v>
      </c>
      <c r="BP5" s="24" t="str">
        <f t="shared" si="36"/>
        <v>#REF!</v>
      </c>
      <c r="BQ5" s="24" t="str">
        <f t="shared" si="36"/>
        <v>#REF!</v>
      </c>
      <c r="BR5" s="24" t="str">
        <f t="shared" si="36"/>
        <v>#REF!</v>
      </c>
      <c r="BS5" s="5"/>
      <c r="BT5" s="24" t="s">
        <v>114</v>
      </c>
      <c r="BU5" s="24" t="str">
        <f t="shared" ref="BU5:BY5" si="37">#REF!</f>
        <v>#REF!</v>
      </c>
      <c r="BV5" s="24" t="str">
        <f t="shared" si="37"/>
        <v>#REF!</v>
      </c>
      <c r="BW5" s="24" t="str">
        <f t="shared" si="37"/>
        <v>#REF!</v>
      </c>
      <c r="BX5" s="24" t="str">
        <f t="shared" si="37"/>
        <v>#REF!</v>
      </c>
      <c r="BY5" s="24" t="str">
        <f t="shared" si="37"/>
        <v>#REF!</v>
      </c>
      <c r="BZ5" s="5"/>
      <c r="CA5" s="24" t="s">
        <v>114</v>
      </c>
      <c r="CB5" s="24" t="str">
        <f t="shared" ref="CB5:CF5" si="38">#REF!</f>
        <v>#REF!</v>
      </c>
      <c r="CC5" s="24" t="str">
        <f t="shared" si="38"/>
        <v>#REF!</v>
      </c>
      <c r="CD5" s="24" t="str">
        <f t="shared" si="38"/>
        <v>#REF!</v>
      </c>
      <c r="CE5" s="24" t="str">
        <f t="shared" si="38"/>
        <v>#REF!</v>
      </c>
      <c r="CF5" s="24" t="str">
        <f t="shared" si="38"/>
        <v>#REF!</v>
      </c>
      <c r="CG5" s="5"/>
      <c r="CH5" s="24" t="s">
        <v>114</v>
      </c>
      <c r="CI5" s="24" t="str">
        <f t="shared" ref="CI5:CL5" si="39">#REF!</f>
        <v>#REF!</v>
      </c>
      <c r="CJ5" s="24" t="str">
        <f t="shared" si="39"/>
        <v>#REF!</v>
      </c>
      <c r="CK5" s="24" t="str">
        <f t="shared" si="39"/>
        <v>#REF!</v>
      </c>
      <c r="CL5" s="24" t="str">
        <f t="shared" si="39"/>
        <v>#REF!</v>
      </c>
      <c r="CM5" s="24" t="str">
        <f>ORARIO_GENERALE!K49</f>
        <v>MA2B L</v>
      </c>
      <c r="CN5" s="5"/>
      <c r="CO5" s="5"/>
      <c r="CP5" s="5"/>
      <c r="CQ5" s="5"/>
      <c r="CR5" s="5"/>
      <c r="CS5" s="5"/>
      <c r="CT5" s="5"/>
      <c r="CU5" s="5"/>
    </row>
    <row r="6" ht="15.75" customHeight="1">
      <c r="A6" s="5"/>
      <c r="B6" s="24" t="s">
        <v>127</v>
      </c>
      <c r="C6" s="24" t="str">
        <f>ORARIO_GENERALE!D6</f>
        <v>MPPA 4</v>
      </c>
      <c r="D6" s="24" t="str">
        <f>ORARIO_GENERALE!D16</f>
        <v/>
      </c>
      <c r="E6" s="24" t="str">
        <f t="shared" ref="E6:F6" si="40">#REF!</f>
        <v>#REF!</v>
      </c>
      <c r="F6" s="24" t="str">
        <f t="shared" si="40"/>
        <v>#REF!</v>
      </c>
      <c r="G6" s="24" t="str">
        <f>ORARIO_GENERALE!D50</f>
        <v>C</v>
      </c>
      <c r="H6" s="5"/>
      <c r="I6" s="24" t="s">
        <v>127</v>
      </c>
      <c r="J6" s="24" t="str">
        <f>ORARIO_GENERALE!E6</f>
        <v>MPPC 7</v>
      </c>
      <c r="K6" s="24" t="str">
        <f>ORARIO_GENERALE!E16</f>
        <v/>
      </c>
      <c r="L6" s="24" t="str">
        <f>ORARIO_GENERALE!E26</f>
        <v/>
      </c>
      <c r="M6" s="24" t="str">
        <f t="shared" ref="M6:M7" si="53">#REF!</f>
        <v>#REF!</v>
      </c>
      <c r="N6" s="24" t="str">
        <f>ORARIO_GENERALE!E50</f>
        <v>C</v>
      </c>
      <c r="O6" s="5"/>
      <c r="P6" s="24" t="s">
        <v>127</v>
      </c>
      <c r="Q6" s="24" t="str">
        <f t="shared" ref="Q6:U6" si="41">#REF!</f>
        <v>#REF!</v>
      </c>
      <c r="R6" s="24" t="str">
        <f t="shared" si="41"/>
        <v>#REF!</v>
      </c>
      <c r="S6" s="24" t="str">
        <f t="shared" si="41"/>
        <v>#REF!</v>
      </c>
      <c r="T6" s="24" t="str">
        <f t="shared" si="41"/>
        <v>#REF!</v>
      </c>
      <c r="U6" s="24" t="str">
        <f t="shared" si="41"/>
        <v>#REF!</v>
      </c>
      <c r="V6" s="5"/>
      <c r="W6" s="24" t="s">
        <v>127</v>
      </c>
      <c r="X6" s="24" t="str">
        <f>ORARIO_GENERALE!F6</f>
        <v/>
      </c>
      <c r="Y6" s="24" t="str">
        <f>ORARIO_GENERALE!F16</f>
        <v>MPPC 7</v>
      </c>
      <c r="Z6" s="24" t="str">
        <f t="shared" ref="Z6:AA6" si="42">#REF!</f>
        <v>#REF!</v>
      </c>
      <c r="AA6" s="24" t="str">
        <f t="shared" si="42"/>
        <v>#REF!</v>
      </c>
      <c r="AB6" s="24" t="str">
        <f>ORARIO_GENERALE!F50</f>
        <v>C</v>
      </c>
      <c r="AC6" s="5"/>
      <c r="AD6" s="24" t="s">
        <v>127</v>
      </c>
      <c r="AE6" s="24" t="str">
        <f t="shared" ref="AE6:AI6" si="43">#REF!</f>
        <v>#REF!</v>
      </c>
      <c r="AF6" s="24" t="str">
        <f t="shared" si="43"/>
        <v>#REF!</v>
      </c>
      <c r="AG6" s="24" t="str">
        <f t="shared" si="43"/>
        <v>#REF!</v>
      </c>
      <c r="AH6" s="24" t="str">
        <f t="shared" si="43"/>
        <v>#REF!</v>
      </c>
      <c r="AI6" s="24" t="str">
        <f t="shared" si="43"/>
        <v>#REF!</v>
      </c>
      <c r="AJ6" s="5"/>
      <c r="AK6" s="24" t="s">
        <v>127</v>
      </c>
      <c r="AL6" s="24" t="str">
        <f>#REF!</f>
        <v>#REF!</v>
      </c>
      <c r="AM6" s="24" t="str">
        <f>ORARIO_GENERALE!G16</f>
        <v>MPPA 4</v>
      </c>
      <c r="AN6" s="24" t="str">
        <f>ORARIO_GENERALE!F26</f>
        <v>MPPA 4</v>
      </c>
      <c r="AO6" s="24" t="str">
        <f>#REF!</f>
        <v>#REF!</v>
      </c>
      <c r="AP6" s="24" t="str">
        <f>ORARIO_GENERALE!G50</f>
        <v>C</v>
      </c>
      <c r="AQ6" s="5"/>
      <c r="AR6" s="24" t="s">
        <v>127</v>
      </c>
      <c r="AS6" s="24" t="str">
        <f t="shared" si="44"/>
        <v>#REF!</v>
      </c>
      <c r="AT6" s="24" t="str">
        <f>ORARIO_GENERALE!D38</f>
        <v>D/A</v>
      </c>
      <c r="AU6" s="24" t="str">
        <f>ORARIO_GENERALE!K15</f>
        <v>MA1D 3</v>
      </c>
      <c r="AV6" s="24" t="str">
        <f>#REF!</f>
        <v>#REF!</v>
      </c>
      <c r="AW6" s="24" t="str">
        <f>ORARIO_GENERALE!I50</f>
        <v>C</v>
      </c>
      <c r="AX6" s="5"/>
      <c r="AY6" s="24" t="s">
        <v>127</v>
      </c>
      <c r="AZ6" s="24" t="str">
        <f t="shared" ref="AZ6:BD6" si="45">#REF!</f>
        <v>#REF!</v>
      </c>
      <c r="BA6" s="24" t="str">
        <f t="shared" si="45"/>
        <v>#REF!</v>
      </c>
      <c r="BB6" s="24" t="str">
        <f t="shared" si="45"/>
        <v>#REF!</v>
      </c>
      <c r="BC6" s="24" t="str">
        <f t="shared" si="45"/>
        <v>#REF!</v>
      </c>
      <c r="BD6" s="24" t="str">
        <f t="shared" si="45"/>
        <v>#REF!</v>
      </c>
      <c r="BE6" s="5"/>
      <c r="BF6" s="24" t="s">
        <v>127</v>
      </c>
      <c r="BG6" s="24" t="str">
        <f t="shared" ref="BG6:BJ6" si="46">#REF!</f>
        <v>#REF!</v>
      </c>
      <c r="BH6" s="24" t="str">
        <f t="shared" si="46"/>
        <v>#REF!</v>
      </c>
      <c r="BI6" s="24" t="str">
        <f t="shared" si="46"/>
        <v>#REF!</v>
      </c>
      <c r="BJ6" s="24" t="str">
        <f t="shared" si="46"/>
        <v>#REF!</v>
      </c>
      <c r="BK6" s="24" t="str">
        <f>ORARIO_GENERALE!K50</f>
        <v>C</v>
      </c>
      <c r="BL6" s="5"/>
      <c r="BM6" s="24" t="s">
        <v>127</v>
      </c>
      <c r="BN6" s="24" t="str">
        <f t="shared" ref="BN6:BR6" si="47">#REF!</f>
        <v>#REF!</v>
      </c>
      <c r="BO6" s="24" t="str">
        <f t="shared" si="47"/>
        <v>#REF!</v>
      </c>
      <c r="BP6" s="24" t="str">
        <f t="shared" si="47"/>
        <v>#REF!</v>
      </c>
      <c r="BQ6" s="24" t="str">
        <f t="shared" si="47"/>
        <v>#REF!</v>
      </c>
      <c r="BR6" s="24" t="str">
        <f t="shared" si="47"/>
        <v>#REF!</v>
      </c>
      <c r="BS6" s="5"/>
      <c r="BT6" s="24" t="s">
        <v>127</v>
      </c>
      <c r="BU6" s="24" t="str">
        <f t="shared" ref="BU6:BY6" si="48">#REF!</f>
        <v>#REF!</v>
      </c>
      <c r="BV6" s="24" t="str">
        <f t="shared" si="48"/>
        <v>#REF!</v>
      </c>
      <c r="BW6" s="24" t="str">
        <f t="shared" si="48"/>
        <v>#REF!</v>
      </c>
      <c r="BX6" s="24" t="str">
        <f t="shared" si="48"/>
        <v>#REF!</v>
      </c>
      <c r="BY6" s="24" t="str">
        <f t="shared" si="48"/>
        <v>#REF!</v>
      </c>
      <c r="BZ6" s="5"/>
      <c r="CA6" s="24" t="s">
        <v>127</v>
      </c>
      <c r="CB6" s="24" t="str">
        <f t="shared" ref="CB6:CF6" si="49">#REF!</f>
        <v>#REF!</v>
      </c>
      <c r="CC6" s="24" t="str">
        <f t="shared" si="49"/>
        <v>#REF!</v>
      </c>
      <c r="CD6" s="24" t="str">
        <f t="shared" si="49"/>
        <v>#REF!</v>
      </c>
      <c r="CE6" s="24" t="str">
        <f t="shared" si="49"/>
        <v>#REF!</v>
      </c>
      <c r="CF6" s="24" t="str">
        <f t="shared" si="49"/>
        <v>#REF!</v>
      </c>
      <c r="CG6" s="5"/>
      <c r="CH6" s="24" t="s">
        <v>127</v>
      </c>
      <c r="CI6" s="24" t="str">
        <f t="shared" ref="CI6:CK6" si="50">#REF!</f>
        <v>#REF!</v>
      </c>
      <c r="CJ6" s="24" t="str">
        <f t="shared" si="50"/>
        <v>#REF!</v>
      </c>
      <c r="CK6" s="24" t="str">
        <f t="shared" si="50"/>
        <v>#REF!</v>
      </c>
      <c r="CL6" s="24" t="str">
        <f>ORARIO_GENERALE!K39</f>
        <v>R/P  D</v>
      </c>
      <c r="CM6" s="24" t="str">
        <f>#REF!</f>
        <v>#REF!</v>
      </c>
      <c r="CN6" s="5"/>
      <c r="CO6" s="5"/>
      <c r="CP6" s="5"/>
      <c r="CQ6" s="5"/>
      <c r="CR6" s="5"/>
      <c r="CS6" s="5"/>
      <c r="CT6" s="5"/>
      <c r="CU6" s="5"/>
    </row>
    <row r="7" ht="15.75" customHeight="1">
      <c r="A7" s="5"/>
      <c r="B7" s="24" t="s">
        <v>131</v>
      </c>
      <c r="C7" s="24" t="str">
        <f>#REF!</f>
        <v>#REF!</v>
      </c>
      <c r="D7" s="24" t="str">
        <f>ORARIO_GENERALE!D17</f>
        <v/>
      </c>
      <c r="E7" s="24" t="str">
        <f t="shared" ref="E7:F7" si="51">#REF!</f>
        <v>#REF!</v>
      </c>
      <c r="F7" s="24" t="str">
        <f t="shared" si="51"/>
        <v>#REF!</v>
      </c>
      <c r="G7" s="24" t="str">
        <f>ORARIO_GENERALE!D51</f>
        <v>C</v>
      </c>
      <c r="H7" s="5"/>
      <c r="I7" s="24" t="s">
        <v>131</v>
      </c>
      <c r="J7" s="24" t="str">
        <f t="shared" ref="J7:K7" si="52">#REF!</f>
        <v>#REF!</v>
      </c>
      <c r="K7" s="24" t="str">
        <f t="shared" si="52"/>
        <v>#REF!</v>
      </c>
      <c r="L7" s="24" t="str">
        <f>ORARIO_GENERALE!E33</f>
        <v/>
      </c>
      <c r="M7" s="24" t="str">
        <f t="shared" si="53"/>
        <v>#REF!</v>
      </c>
      <c r="N7" s="24" t="str">
        <f>ORARIO_GENERALE!E51</f>
        <v>C</v>
      </c>
      <c r="O7" s="5"/>
      <c r="P7" s="24" t="s">
        <v>131</v>
      </c>
      <c r="Q7" s="24" t="str">
        <f t="shared" ref="Q7:U7" si="54">#REF!</f>
        <v>#REF!</v>
      </c>
      <c r="R7" s="24" t="str">
        <f t="shared" si="54"/>
        <v>#REF!</v>
      </c>
      <c r="S7" s="24" t="str">
        <f t="shared" si="54"/>
        <v>#REF!</v>
      </c>
      <c r="T7" s="24" t="str">
        <f t="shared" si="54"/>
        <v>#REF!</v>
      </c>
      <c r="U7" s="24" t="str">
        <f t="shared" si="54"/>
        <v>#REF!</v>
      </c>
      <c r="V7" s="5"/>
      <c r="W7" s="24" t="s">
        <v>131</v>
      </c>
      <c r="X7" s="24" t="str">
        <f>ORARIO_GENERALE!F18</f>
        <v>MPPD 1</v>
      </c>
      <c r="Y7" s="24" t="str">
        <f>ORARIO_GENERALE!E18</f>
        <v>MPPB 7</v>
      </c>
      <c r="Z7" s="24" t="str">
        <f>ORARIO_GENERALE!F27</f>
        <v>MPPA 4</v>
      </c>
      <c r="AA7" s="24" t="str">
        <f>ORARIO_GENERALE!F37</f>
        <v/>
      </c>
      <c r="AB7" s="24" t="str">
        <f>ORARIO_GENERALE!F51</f>
        <v>C</v>
      </c>
      <c r="AC7" s="5"/>
      <c r="AD7" s="24" t="s">
        <v>131</v>
      </c>
      <c r="AE7" s="24" t="str">
        <f t="shared" ref="AE7:AI7" si="55">#REF!</f>
        <v>#REF!</v>
      </c>
      <c r="AF7" s="24" t="str">
        <f t="shared" si="55"/>
        <v>#REF!</v>
      </c>
      <c r="AG7" s="24" t="str">
        <f t="shared" si="55"/>
        <v>#REF!</v>
      </c>
      <c r="AH7" s="24" t="str">
        <f t="shared" si="55"/>
        <v>#REF!</v>
      </c>
      <c r="AI7" s="24" t="str">
        <f t="shared" si="55"/>
        <v>#REF!</v>
      </c>
      <c r="AJ7" s="5"/>
      <c r="AK7" s="24" t="s">
        <v>131</v>
      </c>
      <c r="AL7" s="24" t="str">
        <f>ORARIO_GENERALE!G6</f>
        <v>D/A</v>
      </c>
      <c r="AM7" s="24" t="str">
        <f>ORARIO_GENERALE!G17</f>
        <v>MPPC 7</v>
      </c>
      <c r="AN7" s="24" t="str">
        <f>ORARIO_GENERALE!G27</f>
        <v>MPPC 7</v>
      </c>
      <c r="AO7" s="24" t="str">
        <f>ORARIO_GENERALE!E37</f>
        <v>MPPC  7</v>
      </c>
      <c r="AP7" s="24" t="str">
        <f>ORARIO_GENERALE!G51</f>
        <v>C</v>
      </c>
      <c r="AQ7" s="5"/>
      <c r="AR7" s="24" t="s">
        <v>131</v>
      </c>
      <c r="AS7" s="24" t="str">
        <f>ORARIO_GENERALE!I6</f>
        <v>MA0A 3</v>
      </c>
      <c r="AT7" s="24" t="str">
        <f>#REF!</f>
        <v>#REF!</v>
      </c>
      <c r="AU7" s="24" t="str">
        <f>ORARIO_GENERALE!K16</f>
        <v>MA1D 3</v>
      </c>
      <c r="AV7" s="24" t="str">
        <f>ORARIO_GENERALE!I27</f>
        <v/>
      </c>
      <c r="AW7" s="24" t="str">
        <f>ORARIO_GENERALE!I51</f>
        <v>C</v>
      </c>
      <c r="AX7" s="5"/>
      <c r="AY7" s="24" t="s">
        <v>131</v>
      </c>
      <c r="AZ7" s="24" t="str">
        <f t="shared" ref="AZ7:BD7" si="56">#REF!</f>
        <v>#REF!</v>
      </c>
      <c r="BA7" s="24" t="str">
        <f t="shared" si="56"/>
        <v>#REF!</v>
      </c>
      <c r="BB7" s="24" t="str">
        <f t="shared" si="56"/>
        <v>#REF!</v>
      </c>
      <c r="BC7" s="24" t="str">
        <f t="shared" si="56"/>
        <v>#REF!</v>
      </c>
      <c r="BD7" s="24" t="str">
        <f t="shared" si="56"/>
        <v>#REF!</v>
      </c>
      <c r="BE7" s="5"/>
      <c r="BF7" s="24" t="s">
        <v>131</v>
      </c>
      <c r="BG7" s="24" t="str">
        <f t="shared" ref="BG7:BJ7" si="57">#REF!</f>
        <v>#REF!</v>
      </c>
      <c r="BH7" s="24" t="str">
        <f t="shared" si="57"/>
        <v>#REF!</v>
      </c>
      <c r="BI7" s="24" t="str">
        <f t="shared" si="57"/>
        <v>#REF!</v>
      </c>
      <c r="BJ7" s="24" t="str">
        <f t="shared" si="57"/>
        <v>#REF!</v>
      </c>
      <c r="BK7" s="24" t="str">
        <f>ORARIO_GENERALE!K51</f>
        <v>C</v>
      </c>
      <c r="BL7" s="5"/>
      <c r="BM7" s="24" t="s">
        <v>131</v>
      </c>
      <c r="BN7" s="24" t="str">
        <f t="shared" ref="BN7:BR7" si="58">#REF!</f>
        <v>#REF!</v>
      </c>
      <c r="BO7" s="24" t="str">
        <f t="shared" si="58"/>
        <v>#REF!</v>
      </c>
      <c r="BP7" s="24" t="str">
        <f t="shared" si="58"/>
        <v>#REF!</v>
      </c>
      <c r="BQ7" s="24" t="str">
        <f t="shared" si="58"/>
        <v>#REF!</v>
      </c>
      <c r="BR7" s="24" t="str">
        <f t="shared" si="58"/>
        <v>#REF!</v>
      </c>
      <c r="BS7" s="5"/>
      <c r="BT7" s="24" t="s">
        <v>131</v>
      </c>
      <c r="BU7" s="24" t="str">
        <f t="shared" ref="BU7:BY7" si="59">#REF!</f>
        <v>#REF!</v>
      </c>
      <c r="BV7" s="24" t="str">
        <f t="shared" si="59"/>
        <v>#REF!</v>
      </c>
      <c r="BW7" s="24" t="str">
        <f t="shared" si="59"/>
        <v>#REF!</v>
      </c>
      <c r="BX7" s="24" t="str">
        <f t="shared" si="59"/>
        <v>#REF!</v>
      </c>
      <c r="BY7" s="24" t="str">
        <f t="shared" si="59"/>
        <v>#REF!</v>
      </c>
      <c r="BZ7" s="5"/>
      <c r="CA7" s="24" t="s">
        <v>131</v>
      </c>
      <c r="CB7" s="24" t="str">
        <f t="shared" ref="CB7:CF7" si="60">#REF!</f>
        <v>#REF!</v>
      </c>
      <c r="CC7" s="24" t="str">
        <f t="shared" si="60"/>
        <v>#REF!</v>
      </c>
      <c r="CD7" s="24" t="str">
        <f t="shared" si="60"/>
        <v>#REF!</v>
      </c>
      <c r="CE7" s="24" t="str">
        <f t="shared" si="60"/>
        <v>#REF!</v>
      </c>
      <c r="CF7" s="24" t="str">
        <f t="shared" si="60"/>
        <v>#REF!</v>
      </c>
      <c r="CG7" s="5"/>
      <c r="CH7" s="24" t="s">
        <v>131</v>
      </c>
      <c r="CI7" s="24" t="str">
        <f t="shared" ref="CI7:CM7" si="61">#REF!</f>
        <v>#REF!</v>
      </c>
      <c r="CJ7" s="24" t="str">
        <f t="shared" si="61"/>
        <v>#REF!</v>
      </c>
      <c r="CK7" s="24" t="str">
        <f t="shared" si="61"/>
        <v>#REF!</v>
      </c>
      <c r="CL7" s="24" t="str">
        <f t="shared" si="61"/>
        <v>#REF!</v>
      </c>
      <c r="CM7" s="24" t="str">
        <f t="shared" si="61"/>
        <v>#REF!</v>
      </c>
      <c r="CN7" s="5"/>
      <c r="CO7" s="5"/>
      <c r="CP7" s="5"/>
      <c r="CQ7" s="5"/>
      <c r="CR7" s="5"/>
      <c r="CS7" s="5"/>
      <c r="CT7" s="5"/>
      <c r="CU7" s="5"/>
    </row>
    <row r="8" ht="15.75" customHeight="1">
      <c r="A8" s="5"/>
      <c r="B8" s="24" t="s">
        <v>135</v>
      </c>
      <c r="C8" s="24" t="str">
        <f>ORARIO_GENERALE!D8</f>
        <v/>
      </c>
      <c r="D8" s="24" t="str">
        <f t="shared" ref="D8:F8" si="62">#REF!</f>
        <v>#REF!</v>
      </c>
      <c r="E8" s="24" t="str">
        <f t="shared" si="62"/>
        <v>#REF!</v>
      </c>
      <c r="F8" s="24" t="str">
        <f t="shared" si="62"/>
        <v>#REF!</v>
      </c>
      <c r="G8" s="24" t="str">
        <f>ORARIO_GENERALE!D53</f>
        <v/>
      </c>
      <c r="H8" s="5"/>
      <c r="I8" s="24" t="s">
        <v>135</v>
      </c>
      <c r="J8" s="210" t="str">
        <f>ORARIO_GENERALE!E8</f>
        <v/>
      </c>
      <c r="K8" s="24" t="str">
        <f>#REF!</f>
        <v>#REF!</v>
      </c>
      <c r="L8" s="24" t="str">
        <f>ORARIO_GENERALE!F28</f>
        <v>MPPC 7</v>
      </c>
      <c r="M8" s="24" t="str">
        <f>ORARIO_GENERALE!E38</f>
        <v>MPPC 7</v>
      </c>
      <c r="N8" s="24" t="str">
        <f>ORARIO_GENERALE!E53</f>
        <v/>
      </c>
      <c r="O8" s="5"/>
      <c r="P8" s="24" t="s">
        <v>135</v>
      </c>
      <c r="Q8" s="24" t="str">
        <f t="shared" ref="Q8:U8" si="63">#REF!</f>
        <v>#REF!</v>
      </c>
      <c r="R8" s="24" t="str">
        <f t="shared" si="63"/>
        <v>#REF!</v>
      </c>
      <c r="S8" s="24" t="str">
        <f t="shared" si="63"/>
        <v>#REF!</v>
      </c>
      <c r="T8" s="24" t="str">
        <f t="shared" si="63"/>
        <v>#REF!</v>
      </c>
      <c r="U8" s="24" t="str">
        <f t="shared" si="63"/>
        <v>#REF!</v>
      </c>
      <c r="V8" s="5"/>
      <c r="W8" s="24" t="s">
        <v>135</v>
      </c>
      <c r="X8" s="210" t="str">
        <f>ORARIO_GENERALE!F8</f>
        <v>R/P D</v>
      </c>
      <c r="Y8" s="24" t="str">
        <f t="shared" ref="Y8:Z8" si="64">#REF!</f>
        <v>#REF!</v>
      </c>
      <c r="Z8" s="24" t="str">
        <f t="shared" si="64"/>
        <v>#REF!</v>
      </c>
      <c r="AA8" s="24" t="str">
        <f>ORARIO_GENERALE!F38</f>
        <v/>
      </c>
      <c r="AB8" s="24" t="str">
        <f>ORARIO_GENERALE!F53</f>
        <v/>
      </c>
      <c r="AC8" s="5"/>
      <c r="AD8" s="24" t="s">
        <v>135</v>
      </c>
      <c r="AE8" s="24" t="str">
        <f t="shared" ref="AE8:AI8" si="65">#REF!</f>
        <v>#REF!</v>
      </c>
      <c r="AF8" s="24" t="str">
        <f t="shared" si="65"/>
        <v>#REF!</v>
      </c>
      <c r="AG8" s="24" t="str">
        <f t="shared" si="65"/>
        <v>#REF!</v>
      </c>
      <c r="AH8" s="24" t="str">
        <f t="shared" si="65"/>
        <v>#REF!</v>
      </c>
      <c r="AI8" s="24" t="str">
        <f t="shared" si="65"/>
        <v>#REF!</v>
      </c>
      <c r="AJ8" s="5"/>
      <c r="AK8" s="24" t="s">
        <v>135</v>
      </c>
      <c r="AL8" s="24" t="str">
        <f>ORARIO_GENERALE!G8</f>
        <v>MPPB 4</v>
      </c>
      <c r="AM8" s="24" t="str">
        <f>ORARIO_GENERALE!G18</f>
        <v/>
      </c>
      <c r="AN8" s="24" t="str">
        <f>ORARIO_GENERALE!G28</f>
        <v>MPPA 4</v>
      </c>
      <c r="AO8" s="24" t="str">
        <f>ORARIO_GENERALE!G38</f>
        <v/>
      </c>
      <c r="AP8" s="24" t="str">
        <f>ORARIO_GENERALE!G53</f>
        <v/>
      </c>
      <c r="AQ8" s="5"/>
      <c r="AR8" s="24" t="s">
        <v>135</v>
      </c>
      <c r="AS8" s="24" t="str">
        <f>ORARIO_GENERALE!I29</f>
        <v/>
      </c>
      <c r="AT8" s="24" t="str">
        <f>ORARIO_GENERALE!I18</f>
        <v/>
      </c>
      <c r="AU8" s="24" t="str">
        <f>ORARIO_GENERALE!K17</f>
        <v>R/P A0B</v>
      </c>
      <c r="AV8" s="24" t="str">
        <f>ORARIO_GENERALE!I15</f>
        <v>MA1E L</v>
      </c>
      <c r="AW8" s="24" t="str">
        <f>ORARIO_GENERALE!I53</f>
        <v/>
      </c>
      <c r="AX8" s="5"/>
      <c r="AY8" s="24" t="s">
        <v>135</v>
      </c>
      <c r="AZ8" s="24" t="str">
        <f t="shared" ref="AZ8:BD8" si="66">#REF!</f>
        <v>#REF!</v>
      </c>
      <c r="BA8" s="24" t="str">
        <f t="shared" si="66"/>
        <v>#REF!</v>
      </c>
      <c r="BB8" s="24" t="str">
        <f t="shared" si="66"/>
        <v>#REF!</v>
      </c>
      <c r="BC8" s="24" t="str">
        <f t="shared" si="66"/>
        <v>#REF!</v>
      </c>
      <c r="BD8" s="24" t="str">
        <f t="shared" si="66"/>
        <v>#REF!</v>
      </c>
      <c r="BE8" s="5"/>
      <c r="BF8" s="24" t="s">
        <v>135</v>
      </c>
      <c r="BG8" s="24" t="str">
        <f t="shared" ref="BG8:BK8" si="67">#REF!</f>
        <v>#REF!</v>
      </c>
      <c r="BH8" s="24" t="str">
        <f t="shared" si="67"/>
        <v>#REF!</v>
      </c>
      <c r="BI8" s="24" t="str">
        <f t="shared" si="67"/>
        <v>#REF!</v>
      </c>
      <c r="BJ8" s="24" t="str">
        <f t="shared" si="67"/>
        <v>#REF!</v>
      </c>
      <c r="BK8" s="24" t="str">
        <f t="shared" si="67"/>
        <v>#REF!</v>
      </c>
      <c r="BL8" s="5"/>
      <c r="BM8" s="24" t="s">
        <v>135</v>
      </c>
      <c r="BN8" s="24" t="str">
        <f t="shared" ref="BN8:BR8" si="68">#REF!</f>
        <v>#REF!</v>
      </c>
      <c r="BO8" s="24" t="str">
        <f t="shared" si="68"/>
        <v>#REF!</v>
      </c>
      <c r="BP8" s="24" t="str">
        <f t="shared" si="68"/>
        <v>#REF!</v>
      </c>
      <c r="BQ8" s="24" t="str">
        <f t="shared" si="68"/>
        <v>#REF!</v>
      </c>
      <c r="BR8" s="24" t="str">
        <f t="shared" si="68"/>
        <v>#REF!</v>
      </c>
      <c r="BS8" s="5"/>
      <c r="BT8" s="24" t="s">
        <v>135</v>
      </c>
      <c r="BU8" s="24" t="str">
        <f t="shared" ref="BU8:BY8" si="69">#REF!</f>
        <v>#REF!</v>
      </c>
      <c r="BV8" s="24" t="str">
        <f t="shared" si="69"/>
        <v>#REF!</v>
      </c>
      <c r="BW8" s="24" t="str">
        <f t="shared" si="69"/>
        <v>#REF!</v>
      </c>
      <c r="BX8" s="24" t="str">
        <f t="shared" si="69"/>
        <v>#REF!</v>
      </c>
      <c r="BY8" s="24" t="str">
        <f t="shared" si="69"/>
        <v>#REF!</v>
      </c>
      <c r="BZ8" s="5"/>
      <c r="CA8" s="24" t="s">
        <v>135</v>
      </c>
      <c r="CB8" s="24" t="str">
        <f t="shared" ref="CB8:CF8" si="70">#REF!</f>
        <v>#REF!</v>
      </c>
      <c r="CC8" s="24" t="str">
        <f t="shared" si="70"/>
        <v>#REF!</v>
      </c>
      <c r="CD8" s="24" t="str">
        <f t="shared" si="70"/>
        <v>#REF!</v>
      </c>
      <c r="CE8" s="24" t="str">
        <f t="shared" si="70"/>
        <v>#REF!</v>
      </c>
      <c r="CF8" s="24" t="str">
        <f t="shared" si="70"/>
        <v>#REF!</v>
      </c>
      <c r="CG8" s="5"/>
      <c r="CH8" s="24" t="s">
        <v>135</v>
      </c>
      <c r="CI8" s="24" t="str">
        <f t="shared" ref="CI8:CI13" si="80">#REF!</f>
        <v>#REF!</v>
      </c>
      <c r="CJ8" s="24" t="str">
        <f>ORARIO_GENERALE!Q18</f>
        <v>PERCORSI DI PRIMO PERIODO </v>
      </c>
      <c r="CK8" s="24" t="str">
        <f t="shared" ref="CK8:CM8" si="71">#REF!</f>
        <v>#REF!</v>
      </c>
      <c r="CL8" s="24" t="str">
        <f t="shared" si="71"/>
        <v>#REF!</v>
      </c>
      <c r="CM8" s="24" t="str">
        <f t="shared" si="71"/>
        <v>#REF!</v>
      </c>
      <c r="CN8" s="5"/>
      <c r="CO8" s="5"/>
      <c r="CP8" s="5"/>
      <c r="CQ8" s="5"/>
      <c r="CR8" s="5"/>
      <c r="CS8" s="5"/>
      <c r="CT8" s="5"/>
      <c r="CU8" s="5"/>
    </row>
    <row r="9" ht="15.75" customHeight="1">
      <c r="A9" s="5"/>
      <c r="B9" s="24" t="s">
        <v>38</v>
      </c>
      <c r="C9" s="24" t="str">
        <f>ORARIO_GENERALE!D9</f>
        <v/>
      </c>
      <c r="D9" s="24" t="str">
        <f>ORARIO_GENERALE!D18</f>
        <v>R/P D</v>
      </c>
      <c r="E9" s="24" t="str">
        <f t="shared" ref="E9:F9" si="72">#REF!</f>
        <v>#REF!</v>
      </c>
      <c r="F9" s="24" t="str">
        <f t="shared" si="72"/>
        <v>#REF!</v>
      </c>
      <c r="G9" s="24" t="str">
        <f>ORARIO_GENERALE!D54</f>
        <v/>
      </c>
      <c r="H9" s="5"/>
      <c r="I9" s="24" t="s">
        <v>38</v>
      </c>
      <c r="J9" s="24" t="str">
        <f>ORARIO_GENERALE!E9</f>
        <v/>
      </c>
      <c r="K9" s="24" t="str">
        <f>ORARIO_GENERALE!G19</f>
        <v/>
      </c>
      <c r="L9" s="24" t="str">
        <f>ORARIO_GENERALE!E35</f>
        <v/>
      </c>
      <c r="M9" s="24" t="str">
        <f>#REF!</f>
        <v>#REF!</v>
      </c>
      <c r="N9" s="24" t="str">
        <f>ORARIO_GENERALE!E54</f>
        <v/>
      </c>
      <c r="O9" s="5"/>
      <c r="P9" s="24" t="s">
        <v>38</v>
      </c>
      <c r="Q9" s="24" t="str">
        <f t="shared" ref="Q9:U9" si="73">#REF!</f>
        <v>#REF!</v>
      </c>
      <c r="R9" s="24" t="str">
        <f t="shared" si="73"/>
        <v>#REF!</v>
      </c>
      <c r="S9" s="24" t="str">
        <f t="shared" si="73"/>
        <v>#REF!</v>
      </c>
      <c r="T9" s="24" t="str">
        <f t="shared" si="73"/>
        <v>#REF!</v>
      </c>
      <c r="U9" s="24" t="str">
        <f t="shared" si="73"/>
        <v>#REF!</v>
      </c>
      <c r="V9" s="5"/>
      <c r="W9" s="24" t="s">
        <v>38</v>
      </c>
      <c r="X9" s="24" t="str">
        <f>ORARIO_GENERALE!F9</f>
        <v>MPPD 7</v>
      </c>
      <c r="Y9" s="24" t="str">
        <f>ORARIO_GENERALE!F19</f>
        <v>R/P B</v>
      </c>
      <c r="Z9" s="24" t="str">
        <f>ORARIO_GENERALE!F29</f>
        <v>MPPB 7</v>
      </c>
      <c r="AA9" s="24" t="str">
        <f>ORARIO_GENERALE!F39</f>
        <v/>
      </c>
      <c r="AB9" s="24" t="str">
        <f>ORARIO_GENERALE!F54</f>
        <v/>
      </c>
      <c r="AC9" s="5"/>
      <c r="AD9" s="24" t="s">
        <v>38</v>
      </c>
      <c r="AE9" s="24" t="str">
        <f t="shared" ref="AE9:AI9" si="74">#REF!</f>
        <v>#REF!</v>
      </c>
      <c r="AF9" s="24" t="str">
        <f t="shared" si="74"/>
        <v>#REF!</v>
      </c>
      <c r="AG9" s="24" t="str">
        <f t="shared" si="74"/>
        <v>#REF!</v>
      </c>
      <c r="AH9" s="24" t="str">
        <f t="shared" si="74"/>
        <v>#REF!</v>
      </c>
      <c r="AI9" s="24" t="str">
        <f t="shared" si="74"/>
        <v>#REF!</v>
      </c>
      <c r="AJ9" s="5"/>
      <c r="AK9" s="24" t="s">
        <v>38</v>
      </c>
      <c r="AL9" s="24" t="str">
        <f>ORARIO_GENERALE!G9</f>
        <v>R/P D</v>
      </c>
      <c r="AM9" s="24" t="str">
        <f t="shared" ref="AM9:AN9" si="75">#REF!</f>
        <v>#REF!</v>
      </c>
      <c r="AN9" s="24" t="str">
        <f t="shared" si="75"/>
        <v>#REF!</v>
      </c>
      <c r="AO9" s="24" t="str">
        <f>ORARIO_GENERALE!G39</f>
        <v/>
      </c>
      <c r="AP9" s="24" t="str">
        <f>ORARIO_GENERALE!G54</f>
        <v/>
      </c>
      <c r="AQ9" s="5"/>
      <c r="AR9" s="24" t="s">
        <v>38</v>
      </c>
      <c r="AS9" s="24" t="str">
        <f>ORARIO_GENERALE!I9</f>
        <v/>
      </c>
      <c r="AT9" s="24" t="str">
        <f>ORARIO_GENERALE!I19</f>
        <v/>
      </c>
      <c r="AU9" s="24" t="str">
        <f>ORARIO_GENERALE!D27</f>
        <v/>
      </c>
      <c r="AV9" s="24" t="str">
        <f>ORARIO_GENERALE!I16</f>
        <v>MA1E L</v>
      </c>
      <c r="AW9" s="24" t="str">
        <f>ORARIO_GENERALE!I54</f>
        <v/>
      </c>
      <c r="AX9" s="5"/>
      <c r="AY9" s="24" t="s">
        <v>38</v>
      </c>
      <c r="AZ9" s="24" t="str">
        <f t="shared" ref="AZ9:BD9" si="76">#REF!</f>
        <v>#REF!</v>
      </c>
      <c r="BA9" s="24" t="str">
        <f t="shared" si="76"/>
        <v>#REF!</v>
      </c>
      <c r="BB9" s="24" t="str">
        <f t="shared" si="76"/>
        <v>#REF!</v>
      </c>
      <c r="BC9" s="24" t="str">
        <f t="shared" si="76"/>
        <v>#REF!</v>
      </c>
      <c r="BD9" s="24" t="str">
        <f t="shared" si="76"/>
        <v>#REF!</v>
      </c>
      <c r="BE9" s="5"/>
      <c r="BF9" s="24" t="s">
        <v>38</v>
      </c>
      <c r="BG9" s="24" t="str">
        <f>ORARIO_GENERALE!K7</f>
        <v/>
      </c>
      <c r="BH9" s="24" t="str">
        <f>#REF!</f>
        <v>#REF!</v>
      </c>
      <c r="BI9" s="24" t="str">
        <f>ORARIO_GENERALE!K43</f>
        <v/>
      </c>
      <c r="BJ9" s="24" t="str">
        <f t="shared" ref="BJ9:BJ11" si="85">#REF!</f>
        <v>#REF!</v>
      </c>
      <c r="BK9" s="24" t="str">
        <f>ORARIO_GENERALE!K54</f>
        <v/>
      </c>
      <c r="BL9" s="5"/>
      <c r="BM9" s="24" t="s">
        <v>38</v>
      </c>
      <c r="BN9" s="24" t="str">
        <f t="shared" ref="BN9:BR9" si="77">#REF!</f>
        <v>#REF!</v>
      </c>
      <c r="BO9" s="24" t="str">
        <f t="shared" si="77"/>
        <v>#REF!</v>
      </c>
      <c r="BP9" s="24" t="str">
        <f t="shared" si="77"/>
        <v>#REF!</v>
      </c>
      <c r="BQ9" s="24" t="str">
        <f t="shared" si="77"/>
        <v>#REF!</v>
      </c>
      <c r="BR9" s="24" t="str">
        <f t="shared" si="77"/>
        <v>#REF!</v>
      </c>
      <c r="BS9" s="5"/>
      <c r="BT9" s="24" t="s">
        <v>38</v>
      </c>
      <c r="BU9" s="24" t="str">
        <f t="shared" ref="BU9:BY9" si="78">#REF!</f>
        <v>#REF!</v>
      </c>
      <c r="BV9" s="24" t="str">
        <f t="shared" si="78"/>
        <v>#REF!</v>
      </c>
      <c r="BW9" s="24" t="str">
        <f t="shared" si="78"/>
        <v>#REF!</v>
      </c>
      <c r="BX9" s="24" t="str">
        <f t="shared" si="78"/>
        <v>#REF!</v>
      </c>
      <c r="BY9" s="24" t="str">
        <f t="shared" si="78"/>
        <v>#REF!</v>
      </c>
      <c r="BZ9" s="5"/>
      <c r="CA9" s="24" t="s">
        <v>38</v>
      </c>
      <c r="CB9" s="24" t="str">
        <f t="shared" ref="CB9:CF9" si="79">#REF!</f>
        <v>#REF!</v>
      </c>
      <c r="CC9" s="24" t="str">
        <f t="shared" si="79"/>
        <v>#REF!</v>
      </c>
      <c r="CD9" s="24" t="str">
        <f t="shared" si="79"/>
        <v>#REF!</v>
      </c>
      <c r="CE9" s="24" t="str">
        <f t="shared" si="79"/>
        <v>#REF!</v>
      </c>
      <c r="CF9" s="24" t="str">
        <f t="shared" si="79"/>
        <v>#REF!</v>
      </c>
      <c r="CG9" s="5"/>
      <c r="CH9" s="24" t="s">
        <v>38</v>
      </c>
      <c r="CI9" s="24" t="str">
        <f t="shared" si="80"/>
        <v>#REF!</v>
      </c>
      <c r="CJ9" s="24" t="str">
        <f t="shared" ref="CJ9:CM9" si="81">#REF!</f>
        <v>#REF!</v>
      </c>
      <c r="CK9" s="24" t="str">
        <f t="shared" si="81"/>
        <v>#REF!</v>
      </c>
      <c r="CL9" s="24" t="str">
        <f t="shared" si="81"/>
        <v>#REF!</v>
      </c>
      <c r="CM9" s="24" t="str">
        <f t="shared" si="81"/>
        <v>#REF!</v>
      </c>
      <c r="CN9" s="5"/>
      <c r="CO9" s="5"/>
      <c r="CP9" s="5"/>
      <c r="CQ9" s="5"/>
      <c r="CR9" s="5"/>
      <c r="CS9" s="5"/>
      <c r="CT9" s="5"/>
      <c r="CU9" s="5"/>
    </row>
    <row r="10" ht="15.75" customHeight="1">
      <c r="A10" s="5"/>
      <c r="B10" s="24" t="s">
        <v>39</v>
      </c>
      <c r="C10" s="24" t="str">
        <f>ORARIO_GENERALE!D28</f>
        <v/>
      </c>
      <c r="D10" s="24" t="str">
        <f>ORARIO_GENERALE!D20</f>
        <v>MPPD 1</v>
      </c>
      <c r="E10" s="24" t="str">
        <f>ORARIO_GENERALE!D30</f>
        <v>MPPD 4</v>
      </c>
      <c r="F10" s="24" t="str">
        <f>ORARIO_GENERALE!D40</f>
        <v>MPPD 1</v>
      </c>
      <c r="G10" s="24" t="str">
        <f>ORARIO_GENERALE!D55</f>
        <v/>
      </c>
      <c r="H10" s="5"/>
      <c r="I10" s="24" t="s">
        <v>39</v>
      </c>
      <c r="J10" s="210" t="str">
        <f>ORARIO_GENERALE!E10</f>
        <v/>
      </c>
      <c r="K10" s="24" t="str">
        <f>ORARIO_GENERALE!E20</f>
        <v>MPPB 7</v>
      </c>
      <c r="L10" s="24" t="str">
        <f>ORARIO_GENERALE!E30</f>
        <v>MPPB 7</v>
      </c>
      <c r="M10" s="24" t="str">
        <f>ORARIO_GENERALE!E40</f>
        <v>MPPB 7</v>
      </c>
      <c r="N10" s="24" t="str">
        <f>ORARIO_GENERALE!E55</f>
        <v/>
      </c>
      <c r="O10" s="5"/>
      <c r="P10" s="24" t="s">
        <v>39</v>
      </c>
      <c r="Q10" s="24" t="str">
        <f t="shared" ref="Q10:U10" si="82">#REF!</f>
        <v>#REF!</v>
      </c>
      <c r="R10" s="24" t="str">
        <f t="shared" si="82"/>
        <v>#REF!</v>
      </c>
      <c r="S10" s="24" t="str">
        <f t="shared" si="82"/>
        <v>#REF!</v>
      </c>
      <c r="T10" s="24" t="str">
        <f t="shared" si="82"/>
        <v>#REF!</v>
      </c>
      <c r="U10" s="24" t="str">
        <f t="shared" si="82"/>
        <v>#REF!</v>
      </c>
      <c r="V10" s="5"/>
      <c r="W10" s="24" t="s">
        <v>39</v>
      </c>
      <c r="X10" s="24" t="str">
        <f>ORARIO_GENERALE!F10</f>
        <v>R/P B</v>
      </c>
      <c r="Y10" s="24" t="str">
        <f>ORARIO_GENERALE!F20</f>
        <v/>
      </c>
      <c r="Z10" s="24" t="str">
        <f>ORARIO_GENERALE!F30</f>
        <v/>
      </c>
      <c r="AA10" s="24" t="str">
        <f>#REF!</f>
        <v>#REF!</v>
      </c>
      <c r="AB10" s="24" t="str">
        <f>ORARIO_GENERALE!F55</f>
        <v/>
      </c>
      <c r="AC10" s="5"/>
      <c r="AD10" s="24" t="s">
        <v>39</v>
      </c>
      <c r="AE10" s="24" t="str">
        <f t="shared" ref="AE10:AI10" si="83">#REF!</f>
        <v>#REF!</v>
      </c>
      <c r="AF10" s="24" t="str">
        <f t="shared" si="83"/>
        <v>#REF!</v>
      </c>
      <c r="AG10" s="24" t="str">
        <f t="shared" si="83"/>
        <v>#REF!</v>
      </c>
      <c r="AH10" s="24" t="str">
        <f t="shared" si="83"/>
        <v>#REF!</v>
      </c>
      <c r="AI10" s="24" t="str">
        <f t="shared" si="83"/>
        <v>#REF!</v>
      </c>
      <c r="AJ10" s="5"/>
      <c r="AK10" s="24" t="s">
        <v>39</v>
      </c>
      <c r="AL10" s="24" t="str">
        <f>#REF!</f>
        <v>#REF!</v>
      </c>
      <c r="AM10" s="24" t="str">
        <f>ORARIO_GENERALE!G20</f>
        <v/>
      </c>
      <c r="AN10" s="24" t="str">
        <f>ORARIO_GENERALE!G30</f>
        <v/>
      </c>
      <c r="AO10" s="210" t="str">
        <f>ORARIO_GENERALE!G40</f>
        <v/>
      </c>
      <c r="AP10" s="24" t="str">
        <f>ORARIO_GENERALE!G55</f>
        <v/>
      </c>
      <c r="AQ10" s="5"/>
      <c r="AR10" s="24" t="s">
        <v>39</v>
      </c>
      <c r="AS10" s="24" t="str">
        <f>ORARIO_GENERALE!I10</f>
        <v/>
      </c>
      <c r="AT10" s="24" t="str">
        <f>#REF!</f>
        <v>#REF!</v>
      </c>
      <c r="AU10" s="24" t="str">
        <f>#REF!</f>
        <v>#REF!</v>
      </c>
      <c r="AV10" s="24" t="str">
        <f>ORARIO_GENERALE!I41</f>
        <v>POT C L</v>
      </c>
      <c r="AW10" s="24" t="str">
        <f>ORARIO_GENERALE!I55</f>
        <v/>
      </c>
      <c r="AX10" s="5"/>
      <c r="AY10" s="24" t="s">
        <v>39</v>
      </c>
      <c r="AZ10" s="24" t="str">
        <f t="shared" ref="AZ10:BD10" si="84">#REF!</f>
        <v>#REF!</v>
      </c>
      <c r="BA10" s="24" t="str">
        <f t="shared" si="84"/>
        <v>#REF!</v>
      </c>
      <c r="BB10" s="24" t="str">
        <f t="shared" si="84"/>
        <v>#REF!</v>
      </c>
      <c r="BC10" s="24" t="str">
        <f t="shared" si="84"/>
        <v>#REF!</v>
      </c>
      <c r="BD10" s="24" t="str">
        <f t="shared" si="84"/>
        <v>#REF!</v>
      </c>
      <c r="BE10" s="5"/>
      <c r="BF10" s="24" t="s">
        <v>39</v>
      </c>
      <c r="BG10" s="24" t="str">
        <f>ORARIO_GENERALE!K8</f>
        <v/>
      </c>
      <c r="BH10" s="24" t="str">
        <f>ORARIO_GENERALE!K21</f>
        <v/>
      </c>
      <c r="BI10" s="24" t="str">
        <f>ORARIO_GENERALE!K44</f>
        <v/>
      </c>
      <c r="BJ10" s="24" t="str">
        <f t="shared" si="85"/>
        <v>#REF!</v>
      </c>
      <c r="BK10" s="24" t="str">
        <f>ORARIO_GENERALE!K55</f>
        <v/>
      </c>
      <c r="BL10" s="5"/>
      <c r="BM10" s="24" t="s">
        <v>39</v>
      </c>
      <c r="BN10" s="24" t="str">
        <f t="shared" ref="BN10:BR10" si="86">#REF!</f>
        <v>#REF!</v>
      </c>
      <c r="BO10" s="24" t="str">
        <f t="shared" si="86"/>
        <v>#REF!</v>
      </c>
      <c r="BP10" s="24" t="str">
        <f t="shared" si="86"/>
        <v>#REF!</v>
      </c>
      <c r="BQ10" s="24" t="str">
        <f t="shared" si="86"/>
        <v>#REF!</v>
      </c>
      <c r="BR10" s="24" t="str">
        <f t="shared" si="86"/>
        <v>#REF!</v>
      </c>
      <c r="BS10" s="5"/>
      <c r="BT10" s="24" t="s">
        <v>39</v>
      </c>
      <c r="BU10" s="24" t="str">
        <f t="shared" ref="BU10:BY10" si="87">#REF!</f>
        <v>#REF!</v>
      </c>
      <c r="BV10" s="24" t="str">
        <f t="shared" si="87"/>
        <v>#REF!</v>
      </c>
      <c r="BW10" s="24" t="str">
        <f t="shared" si="87"/>
        <v>#REF!</v>
      </c>
      <c r="BX10" s="24" t="str">
        <f t="shared" si="87"/>
        <v>#REF!</v>
      </c>
      <c r="BY10" s="24" t="str">
        <f t="shared" si="87"/>
        <v>#REF!</v>
      </c>
      <c r="BZ10" s="5"/>
      <c r="CA10" s="24" t="s">
        <v>39</v>
      </c>
      <c r="CB10" s="24" t="str">
        <f t="shared" ref="CB10:CF10" si="88">#REF!</f>
        <v>#REF!</v>
      </c>
      <c r="CC10" s="24" t="str">
        <f t="shared" si="88"/>
        <v>#REF!</v>
      </c>
      <c r="CD10" s="24" t="str">
        <f t="shared" si="88"/>
        <v>#REF!</v>
      </c>
      <c r="CE10" s="24" t="str">
        <f t="shared" si="88"/>
        <v>#REF!</v>
      </c>
      <c r="CF10" s="24" t="str">
        <f t="shared" si="88"/>
        <v>#REF!</v>
      </c>
      <c r="CG10" s="5"/>
      <c r="CH10" s="24" t="s">
        <v>39</v>
      </c>
      <c r="CI10" s="24" t="str">
        <f t="shared" si="80"/>
        <v>#REF!</v>
      </c>
      <c r="CJ10" s="24" t="str">
        <f t="shared" ref="CJ10:CM10" si="89">#REF!</f>
        <v>#REF!</v>
      </c>
      <c r="CK10" s="24" t="str">
        <f t="shared" si="89"/>
        <v>#REF!</v>
      </c>
      <c r="CL10" s="24" t="str">
        <f t="shared" si="89"/>
        <v>#REF!</v>
      </c>
      <c r="CM10" s="24" t="str">
        <f t="shared" si="89"/>
        <v>#REF!</v>
      </c>
      <c r="CN10" s="5"/>
      <c r="CO10" s="5"/>
      <c r="CP10" s="5"/>
      <c r="CQ10" s="5"/>
      <c r="CR10" s="5"/>
      <c r="CS10" s="5"/>
      <c r="CT10" s="5"/>
      <c r="CU10" s="5"/>
    </row>
    <row r="11" ht="15.75" customHeight="1">
      <c r="A11" s="5"/>
      <c r="B11" s="24" t="s">
        <v>42</v>
      </c>
      <c r="C11" s="24" t="str">
        <f>ORARIO_GENERALE!D11</f>
        <v/>
      </c>
      <c r="D11" s="24" t="str">
        <f>ORARIO_GENERALE!D21</f>
        <v/>
      </c>
      <c r="E11" s="24" t="str">
        <f>ORARIO_GENERALE!D39</f>
        <v>MPPA 4</v>
      </c>
      <c r="F11" s="24" t="str">
        <f>ORARIO_GENERALE!D41</f>
        <v>MPPD 1</v>
      </c>
      <c r="G11" s="24" t="str">
        <f>ORARIO_GENERALE!D56</f>
        <v/>
      </c>
      <c r="H11" s="5"/>
      <c r="I11" s="24" t="s">
        <v>42</v>
      </c>
      <c r="J11" s="24" t="str">
        <f>ORARIO_GENERALE!E11</f>
        <v/>
      </c>
      <c r="K11" s="24" t="str">
        <f>ORARIO_GENERALE!E21</f>
        <v/>
      </c>
      <c r="L11" s="24" t="str">
        <f>ORARIO_GENERALE!E17</f>
        <v/>
      </c>
      <c r="M11" s="24" t="str">
        <f>ORARIO_GENERALE!E41</f>
        <v/>
      </c>
      <c r="N11" s="24" t="str">
        <f>ORARIO_GENERALE!E56</f>
        <v/>
      </c>
      <c r="O11" s="5"/>
      <c r="P11" s="24" t="s">
        <v>42</v>
      </c>
      <c r="Q11" s="24" t="str">
        <f t="shared" ref="Q11:U11" si="90">#REF!</f>
        <v>#REF!</v>
      </c>
      <c r="R11" s="24" t="str">
        <f t="shared" si="90"/>
        <v>#REF!</v>
      </c>
      <c r="S11" s="24" t="str">
        <f t="shared" si="90"/>
        <v>#REF!</v>
      </c>
      <c r="T11" s="24" t="str">
        <f t="shared" si="90"/>
        <v>#REF!</v>
      </c>
      <c r="U11" s="24" t="str">
        <f t="shared" si="90"/>
        <v>#REF!</v>
      </c>
      <c r="V11" s="5"/>
      <c r="W11" s="24" t="s">
        <v>42</v>
      </c>
      <c r="X11" s="24" t="str">
        <f>ORARIO_GENERALE!F11</f>
        <v/>
      </c>
      <c r="Y11" s="24" t="str">
        <f>ORARIO_GENERALE!F21</f>
        <v/>
      </c>
      <c r="Z11" s="24" t="str">
        <f>ORARIO_GENERALE!F31</f>
        <v/>
      </c>
      <c r="AA11" s="24" t="str">
        <f>ORARIO_GENERALE!F40</f>
        <v/>
      </c>
      <c r="AB11" s="24" t="str">
        <f>ORARIO_GENERALE!F56</f>
        <v/>
      </c>
      <c r="AC11" s="5"/>
      <c r="AD11" s="24" t="s">
        <v>42</v>
      </c>
      <c r="AE11" s="24" t="str">
        <f t="shared" ref="AE11:AI11" si="91">#REF!</f>
        <v>#REF!</v>
      </c>
      <c r="AF11" s="24" t="str">
        <f t="shared" si="91"/>
        <v>#REF!</v>
      </c>
      <c r="AG11" s="24" t="str">
        <f t="shared" si="91"/>
        <v>#REF!</v>
      </c>
      <c r="AH11" s="24" t="str">
        <f t="shared" si="91"/>
        <v>#REF!</v>
      </c>
      <c r="AI11" s="24" t="str">
        <f t="shared" si="91"/>
        <v>#REF!</v>
      </c>
      <c r="AJ11" s="5"/>
      <c r="AK11" s="24" t="s">
        <v>42</v>
      </c>
      <c r="AL11" s="24" t="str">
        <f>ORARIO_GENERALE!G11</f>
        <v/>
      </c>
      <c r="AM11" s="24" t="str">
        <f>ORARIO_GENERALE!G21</f>
        <v/>
      </c>
      <c r="AN11" s="24" t="str">
        <f>ORARIO_GENERALE!G31</f>
        <v/>
      </c>
      <c r="AO11" s="24" t="str">
        <f>ORARIO_GENERALE!G41</f>
        <v>MPPB 7</v>
      </c>
      <c r="AP11" s="24" t="str">
        <f>ORARIO_GENERALE!G56</f>
        <v/>
      </c>
      <c r="AQ11" s="5"/>
      <c r="AR11" s="24" t="s">
        <v>42</v>
      </c>
      <c r="AS11" s="24" t="str">
        <f>ORARIO_GENERALE!I11</f>
        <v/>
      </c>
      <c r="AT11" s="24" t="str">
        <f>ORARIO_GENERALE!I21</f>
        <v/>
      </c>
      <c r="AU11" s="24" t="str">
        <f>ORARIO_GENERALE!I31</f>
        <v/>
      </c>
      <c r="AV11" s="24" t="str">
        <f>ORARIO_GENERALE!I42</f>
        <v/>
      </c>
      <c r="AW11" s="24" t="str">
        <f>ORARIO_GENERALE!I56</f>
        <v/>
      </c>
      <c r="AX11" s="5"/>
      <c r="AY11" s="24" t="s">
        <v>42</v>
      </c>
      <c r="AZ11" s="24" t="str">
        <f t="shared" ref="AZ11:BD11" si="92">#REF!</f>
        <v>#REF!</v>
      </c>
      <c r="BA11" s="24" t="str">
        <f t="shared" si="92"/>
        <v>#REF!</v>
      </c>
      <c r="BB11" s="24" t="str">
        <f t="shared" si="92"/>
        <v>#REF!</v>
      </c>
      <c r="BC11" s="24" t="str">
        <f t="shared" si="92"/>
        <v>#REF!</v>
      </c>
      <c r="BD11" s="24" t="str">
        <f t="shared" si="92"/>
        <v>#REF!</v>
      </c>
      <c r="BE11" s="5"/>
      <c r="BF11" s="24" t="s">
        <v>42</v>
      </c>
      <c r="BG11" s="24" t="str">
        <f>ORARIO_GENERALE!K9</f>
        <v/>
      </c>
      <c r="BH11" s="24" t="str">
        <f>ORARIO_GENERALE!K22</f>
        <v/>
      </c>
      <c r="BI11" s="24" t="str">
        <f>ORARIO_GENERALE!K45</f>
        <v/>
      </c>
      <c r="BJ11" s="24" t="str">
        <f t="shared" si="85"/>
        <v>#REF!</v>
      </c>
      <c r="BK11" s="24" t="str">
        <f>ORARIO_GENERALE!K56</f>
        <v/>
      </c>
      <c r="BL11" s="5"/>
      <c r="BM11" s="24" t="s">
        <v>42</v>
      </c>
      <c r="BN11" s="24" t="str">
        <f t="shared" ref="BN11:BR11" si="93">#REF!</f>
        <v>#REF!</v>
      </c>
      <c r="BO11" s="24" t="str">
        <f t="shared" si="93"/>
        <v>#REF!</v>
      </c>
      <c r="BP11" s="24" t="str">
        <f t="shared" si="93"/>
        <v>#REF!</v>
      </c>
      <c r="BQ11" s="24" t="str">
        <f t="shared" si="93"/>
        <v>#REF!</v>
      </c>
      <c r="BR11" s="24" t="str">
        <f t="shared" si="93"/>
        <v>#REF!</v>
      </c>
      <c r="BS11" s="5"/>
      <c r="BT11" s="24" t="s">
        <v>42</v>
      </c>
      <c r="BU11" s="24" t="str">
        <f t="shared" ref="BU11:BY11" si="94">#REF!</f>
        <v>#REF!</v>
      </c>
      <c r="BV11" s="24" t="str">
        <f t="shared" si="94"/>
        <v>#REF!</v>
      </c>
      <c r="BW11" s="24" t="str">
        <f t="shared" si="94"/>
        <v>#REF!</v>
      </c>
      <c r="BX11" s="24" t="str">
        <f t="shared" si="94"/>
        <v>#REF!</v>
      </c>
      <c r="BY11" s="24" t="str">
        <f t="shared" si="94"/>
        <v>#REF!</v>
      </c>
      <c r="BZ11" s="5"/>
      <c r="CA11" s="24" t="s">
        <v>42</v>
      </c>
      <c r="CB11" s="24" t="str">
        <f t="shared" ref="CB11:CF11" si="95">#REF!</f>
        <v>#REF!</v>
      </c>
      <c r="CC11" s="24" t="str">
        <f t="shared" si="95"/>
        <v>#REF!</v>
      </c>
      <c r="CD11" s="24" t="str">
        <f t="shared" si="95"/>
        <v>#REF!</v>
      </c>
      <c r="CE11" s="24" t="str">
        <f t="shared" si="95"/>
        <v>#REF!</v>
      </c>
      <c r="CF11" s="24" t="str">
        <f t="shared" si="95"/>
        <v>#REF!</v>
      </c>
      <c r="CG11" s="5"/>
      <c r="CH11" s="24" t="s">
        <v>42</v>
      </c>
      <c r="CI11" s="24" t="str">
        <f t="shared" si="80"/>
        <v>#REF!</v>
      </c>
      <c r="CJ11" s="24" t="str">
        <f t="shared" ref="CJ11:CM11" si="96">#REF!</f>
        <v>#REF!</v>
      </c>
      <c r="CK11" s="24" t="str">
        <f t="shared" si="96"/>
        <v>#REF!</v>
      </c>
      <c r="CL11" s="24" t="str">
        <f t="shared" si="96"/>
        <v>#REF!</v>
      </c>
      <c r="CM11" s="24" t="str">
        <f t="shared" si="96"/>
        <v>#REF!</v>
      </c>
      <c r="CN11" s="5"/>
      <c r="CO11" s="5"/>
      <c r="CP11" s="5"/>
      <c r="CQ11" s="5"/>
      <c r="CR11" s="5"/>
      <c r="CS11" s="5"/>
      <c r="CT11" s="5"/>
      <c r="CU11" s="5"/>
    </row>
    <row r="12" ht="15.75" customHeight="1">
      <c r="A12" s="5"/>
      <c r="B12" s="24" t="s">
        <v>148</v>
      </c>
      <c r="C12" s="24" t="str">
        <f>ORARIO_GENERALE!D12</f>
        <v/>
      </c>
      <c r="D12" s="24" t="str">
        <f>ORARIO_GENERALE!D23</f>
        <v/>
      </c>
      <c r="E12" s="24" t="str">
        <f>ORARIO_GENERALE!D34</f>
        <v/>
      </c>
      <c r="F12" s="24" t="str">
        <f>ORARIO_GENERALE!D42</f>
        <v/>
      </c>
      <c r="G12" s="24" t="str">
        <f>ORARIO_GENERALE!D57</f>
        <v/>
      </c>
      <c r="H12" s="5"/>
      <c r="I12" s="24" t="s">
        <v>148</v>
      </c>
      <c r="J12" s="24" t="str">
        <f>ORARIO_GENERALE!E12</f>
        <v/>
      </c>
      <c r="K12" s="24" t="str">
        <f>ORARIO_GENERALE!E23</f>
        <v/>
      </c>
      <c r="L12" s="24" t="str">
        <f t="shared" ref="L12:L13" si="106">#REF!</f>
        <v>#REF!</v>
      </c>
      <c r="M12" s="24" t="str">
        <f>ORARIO_GENERALE!E39</f>
        <v>MPPC 7</v>
      </c>
      <c r="N12" s="24" t="str">
        <f>ORARIO_GENERALE!E57</f>
        <v/>
      </c>
      <c r="O12" s="5"/>
      <c r="P12" s="24" t="s">
        <v>148</v>
      </c>
      <c r="Q12" s="24" t="str">
        <f t="shared" ref="Q12:U12" si="97">#REF!</f>
        <v>#REF!</v>
      </c>
      <c r="R12" s="24" t="str">
        <f t="shared" si="97"/>
        <v>#REF!</v>
      </c>
      <c r="S12" s="24" t="str">
        <f t="shared" si="97"/>
        <v>#REF!</v>
      </c>
      <c r="T12" s="24" t="str">
        <f t="shared" si="97"/>
        <v>#REF!</v>
      </c>
      <c r="U12" s="24" t="str">
        <f t="shared" si="97"/>
        <v>#REF!</v>
      </c>
      <c r="V12" s="5"/>
      <c r="W12" s="24" t="s">
        <v>148</v>
      </c>
      <c r="X12" s="24" t="str">
        <f>ORARIO_GENERALE!F12</f>
        <v/>
      </c>
      <c r="Y12" s="24" t="str">
        <f>ORARIO_GENERALE!F23</f>
        <v/>
      </c>
      <c r="Z12" s="24" t="str">
        <f>ORARIO_GENERALE!G23</f>
        <v/>
      </c>
      <c r="AA12" s="24" t="str">
        <f>ORARIO_GENERALE!F42</f>
        <v>MPPB 7</v>
      </c>
      <c r="AB12" s="24" t="str">
        <f>ORARIO_GENERALE!F57</f>
        <v/>
      </c>
      <c r="AC12" s="5"/>
      <c r="AD12" s="24" t="s">
        <v>148</v>
      </c>
      <c r="AE12" s="24" t="str">
        <f t="shared" ref="AE12:AI12" si="98">#REF!</f>
        <v>#REF!</v>
      </c>
      <c r="AF12" s="24" t="str">
        <f t="shared" si="98"/>
        <v>#REF!</v>
      </c>
      <c r="AG12" s="24" t="str">
        <f t="shared" si="98"/>
        <v>#REF!</v>
      </c>
      <c r="AH12" s="24" t="str">
        <f t="shared" si="98"/>
        <v>#REF!</v>
      </c>
      <c r="AI12" s="24" t="str">
        <f t="shared" si="98"/>
        <v>#REF!</v>
      </c>
      <c r="AJ12" s="5"/>
      <c r="AK12" s="24" t="s">
        <v>148</v>
      </c>
      <c r="AL12" s="24" t="str">
        <f>ORARIO_GENERALE!G12</f>
        <v/>
      </c>
      <c r="AM12" s="24" t="str">
        <f>#REF!</f>
        <v>#REF!</v>
      </c>
      <c r="AN12" s="24" t="str">
        <f>ORARIO_GENERALE!G34</f>
        <v/>
      </c>
      <c r="AO12" s="24" t="str">
        <f>ORARIO_GENERALE!O43</f>
        <v/>
      </c>
      <c r="AP12" s="24" t="str">
        <f>ORARIO_GENERALE!G57</f>
        <v/>
      </c>
      <c r="AQ12" s="5"/>
      <c r="AR12" s="24" t="s">
        <v>148</v>
      </c>
      <c r="AS12" s="24" t="str">
        <f t="shared" ref="AS12:AS15" si="109">#REF!</f>
        <v>#REF!</v>
      </c>
      <c r="AT12" s="24" t="str">
        <f>ORARIO_GENERALE!I23</f>
        <v/>
      </c>
      <c r="AU12" s="24" t="str">
        <f t="shared" ref="AU12:AV12" si="99">#REF!</f>
        <v>#REF!</v>
      </c>
      <c r="AV12" s="24" t="str">
        <f t="shared" si="99"/>
        <v>#REF!</v>
      </c>
      <c r="AW12" s="24" t="str">
        <f>ORARIO_GENERALE!I57</f>
        <v/>
      </c>
      <c r="AX12" s="5"/>
      <c r="AY12" s="24" t="s">
        <v>148</v>
      </c>
      <c r="AZ12" s="24" t="str">
        <f t="shared" ref="AZ12:BD12" si="100">#REF!</f>
        <v>#REF!</v>
      </c>
      <c r="BA12" s="24" t="str">
        <f t="shared" si="100"/>
        <v>#REF!</v>
      </c>
      <c r="BB12" s="24" t="str">
        <f t="shared" si="100"/>
        <v>#REF!</v>
      </c>
      <c r="BC12" s="24" t="str">
        <f t="shared" si="100"/>
        <v>#REF!</v>
      </c>
      <c r="BD12" s="24" t="str">
        <f t="shared" si="100"/>
        <v>#REF!</v>
      </c>
      <c r="BE12" s="5"/>
      <c r="BF12" s="24" t="s">
        <v>148</v>
      </c>
      <c r="BG12" s="24" t="str">
        <f>ORARIO_GENERALE!K10</f>
        <v>R/P D</v>
      </c>
      <c r="BH12" s="24" t="str">
        <f>ORARIO_GENERALE!K23</f>
        <v/>
      </c>
      <c r="BI12" s="24" t="str">
        <f t="shared" ref="BI12:BJ12" si="101">#REF!</f>
        <v>#REF!</v>
      </c>
      <c r="BJ12" s="24" t="str">
        <f t="shared" si="101"/>
        <v>#REF!</v>
      </c>
      <c r="BK12" s="24" t="str">
        <f>ORARIO_GENERALE!K57</f>
        <v/>
      </c>
      <c r="BL12" s="5"/>
      <c r="BM12" s="24" t="s">
        <v>148</v>
      </c>
      <c r="BN12" s="24" t="str">
        <f t="shared" ref="BN12:BR12" si="102">#REF!</f>
        <v>#REF!</v>
      </c>
      <c r="BO12" s="24" t="str">
        <f t="shared" si="102"/>
        <v>#REF!</v>
      </c>
      <c r="BP12" s="24" t="str">
        <f t="shared" si="102"/>
        <v>#REF!</v>
      </c>
      <c r="BQ12" s="24" t="str">
        <f t="shared" si="102"/>
        <v>#REF!</v>
      </c>
      <c r="BR12" s="24" t="str">
        <f t="shared" si="102"/>
        <v>#REF!</v>
      </c>
      <c r="BS12" s="5"/>
      <c r="BT12" s="24" t="s">
        <v>148</v>
      </c>
      <c r="BU12" s="24" t="str">
        <f t="shared" ref="BU12:BY12" si="103">#REF!</f>
        <v>#REF!</v>
      </c>
      <c r="BV12" s="24" t="str">
        <f t="shared" si="103"/>
        <v>#REF!</v>
      </c>
      <c r="BW12" s="24" t="str">
        <f t="shared" si="103"/>
        <v>#REF!</v>
      </c>
      <c r="BX12" s="24" t="str">
        <f t="shared" si="103"/>
        <v>#REF!</v>
      </c>
      <c r="BY12" s="24" t="str">
        <f t="shared" si="103"/>
        <v>#REF!</v>
      </c>
      <c r="BZ12" s="5"/>
      <c r="CA12" s="24" t="s">
        <v>148</v>
      </c>
      <c r="CB12" s="24" t="str">
        <f t="shared" ref="CB12:CF12" si="104">#REF!</f>
        <v>#REF!</v>
      </c>
      <c r="CC12" s="24" t="str">
        <f t="shared" si="104"/>
        <v>#REF!</v>
      </c>
      <c r="CD12" s="24" t="str">
        <f t="shared" si="104"/>
        <v>#REF!</v>
      </c>
      <c r="CE12" s="24" t="str">
        <f t="shared" si="104"/>
        <v>#REF!</v>
      </c>
      <c r="CF12" s="24" t="str">
        <f t="shared" si="104"/>
        <v>#REF!</v>
      </c>
      <c r="CG12" s="5"/>
      <c r="CH12" s="24" t="s">
        <v>148</v>
      </c>
      <c r="CI12" s="24" t="str">
        <f t="shared" si="80"/>
        <v>#REF!</v>
      </c>
      <c r="CJ12" s="24" t="str">
        <f t="shared" ref="CJ12:CJ14" si="115">#REF!</f>
        <v>#REF!</v>
      </c>
      <c r="CK12" s="24" t="str">
        <f>ORARIO_GENERALE!K46</f>
        <v/>
      </c>
      <c r="CL12" s="24" t="str">
        <f t="shared" ref="CL12:CM12" si="105">#REF!</f>
        <v>#REF!</v>
      </c>
      <c r="CM12" s="24" t="str">
        <f t="shared" si="105"/>
        <v>#REF!</v>
      </c>
      <c r="CN12" s="5"/>
      <c r="CO12" s="5"/>
      <c r="CP12" s="5"/>
      <c r="CQ12" s="5"/>
      <c r="CR12" s="5"/>
      <c r="CS12" s="5"/>
      <c r="CT12" s="5"/>
      <c r="CU12" s="5"/>
    </row>
    <row r="13" ht="15.75" customHeight="1">
      <c r="A13" s="5"/>
      <c r="B13" s="24" t="s">
        <v>51</v>
      </c>
      <c r="C13" s="24" t="str">
        <f>ORARIO_GENERALE!D13</f>
        <v/>
      </c>
      <c r="D13" s="24" t="str">
        <f>ORARIO_GENERALE!D24</f>
        <v/>
      </c>
      <c r="E13" s="24" t="str">
        <f>ORARIO_GENERALE!D35</f>
        <v/>
      </c>
      <c r="F13" s="24" t="str">
        <f>ORARIO_GENERALE!D43</f>
        <v/>
      </c>
      <c r="G13" s="24" t="str">
        <f>ORARIO_GENERALE!D58</f>
        <v/>
      </c>
      <c r="H13" s="5"/>
      <c r="I13" s="24" t="s">
        <v>51</v>
      </c>
      <c r="J13" s="24" t="str">
        <f>ORARIO_GENERALE!E13</f>
        <v/>
      </c>
      <c r="K13" s="24" t="str">
        <f>ORARIO_GENERALE!E24</f>
        <v/>
      </c>
      <c r="L13" s="24" t="str">
        <f t="shared" si="106"/>
        <v>#REF!</v>
      </c>
      <c r="M13" s="24" t="str">
        <f>ORARIO_GENERALE!E43</f>
        <v/>
      </c>
      <c r="N13" s="24" t="str">
        <f>ORARIO_GENERALE!E58</f>
        <v/>
      </c>
      <c r="O13" s="5"/>
      <c r="P13" s="24" t="s">
        <v>51</v>
      </c>
      <c r="Q13" s="24" t="str">
        <f t="shared" ref="Q13:U13" si="107">#REF!</f>
        <v>#REF!</v>
      </c>
      <c r="R13" s="24" t="str">
        <f t="shared" si="107"/>
        <v>#REF!</v>
      </c>
      <c r="S13" s="24" t="str">
        <f t="shared" si="107"/>
        <v>#REF!</v>
      </c>
      <c r="T13" s="24" t="str">
        <f t="shared" si="107"/>
        <v>#REF!</v>
      </c>
      <c r="U13" s="24" t="str">
        <f t="shared" si="107"/>
        <v>#REF!</v>
      </c>
      <c r="V13" s="5"/>
      <c r="W13" s="24" t="s">
        <v>51</v>
      </c>
      <c r="X13" s="24" t="str">
        <f>ORARIO_GENERALE!Q36</f>
        <v/>
      </c>
      <c r="Y13" s="24" t="str">
        <f>ORARIO_GENERALE!F24</f>
        <v/>
      </c>
      <c r="Z13" s="24" t="str">
        <f>ORARIO_GENERALE!F35</f>
        <v/>
      </c>
      <c r="AA13" s="24" t="str">
        <f>ORARIO_GENERALE!F43</f>
        <v>MPPB 7</v>
      </c>
      <c r="AB13" s="24" t="str">
        <f>ORARIO_GENERALE!F58</f>
        <v/>
      </c>
      <c r="AC13" s="5"/>
      <c r="AD13" s="24" t="s">
        <v>51</v>
      </c>
      <c r="AE13" s="24" t="str">
        <f t="shared" ref="AE13:AI13" si="108">#REF!</f>
        <v>#REF!</v>
      </c>
      <c r="AF13" s="24" t="str">
        <f t="shared" si="108"/>
        <v>#REF!</v>
      </c>
      <c r="AG13" s="24" t="str">
        <f t="shared" si="108"/>
        <v>#REF!</v>
      </c>
      <c r="AH13" s="24" t="str">
        <f t="shared" si="108"/>
        <v>#REF!</v>
      </c>
      <c r="AI13" s="24" t="str">
        <f t="shared" si="108"/>
        <v>#REF!</v>
      </c>
      <c r="AJ13" s="5"/>
      <c r="AK13" s="24" t="s">
        <v>51</v>
      </c>
      <c r="AL13" s="24" t="str">
        <f>ORARIO_GENERALE!G13</f>
        <v/>
      </c>
      <c r="AM13" s="24" t="str">
        <f>ORARIO_GENERALE!G24</f>
        <v/>
      </c>
      <c r="AN13" s="24" t="str">
        <f>ORARIO_GENERALE!G35</f>
        <v/>
      </c>
      <c r="AO13" s="24" t="str">
        <f>ORARIO_GENERALE!G43</f>
        <v>MPPD 1</v>
      </c>
      <c r="AP13" s="24" t="str">
        <f>ORARIO_GENERALE!G58</f>
        <v/>
      </c>
      <c r="AQ13" s="5"/>
      <c r="AR13" s="24" t="s">
        <v>51</v>
      </c>
      <c r="AS13" s="24" t="str">
        <f t="shared" si="109"/>
        <v>#REF!</v>
      </c>
      <c r="AT13" s="24" t="str">
        <f>ORARIO_GENERALE!I24</f>
        <v/>
      </c>
      <c r="AU13" s="24" t="str">
        <f>ORARIO_GENERALE!I35</f>
        <v>MA1C 3</v>
      </c>
      <c r="AV13" s="24" t="str">
        <f>ORARIO_GENERALE!I43</f>
        <v/>
      </c>
      <c r="AW13" s="24" t="str">
        <f>ORARIO_GENERALE!I58</f>
        <v/>
      </c>
      <c r="AX13" s="5"/>
      <c r="AY13" s="24" t="s">
        <v>51</v>
      </c>
      <c r="AZ13" s="24" t="str">
        <f t="shared" ref="AZ13:BD13" si="110">#REF!</f>
        <v>#REF!</v>
      </c>
      <c r="BA13" s="24" t="str">
        <f t="shared" si="110"/>
        <v>#REF!</v>
      </c>
      <c r="BB13" s="24" t="str">
        <f t="shared" si="110"/>
        <v>#REF!</v>
      </c>
      <c r="BC13" s="24" t="str">
        <f t="shared" si="110"/>
        <v>#REF!</v>
      </c>
      <c r="BD13" s="24" t="str">
        <f t="shared" si="110"/>
        <v>#REF!</v>
      </c>
      <c r="BE13" s="5"/>
      <c r="BF13" s="24" t="s">
        <v>51</v>
      </c>
      <c r="BG13" s="24" t="str">
        <f>ORARIO_GENERALE!K11</f>
        <v>D/A</v>
      </c>
      <c r="BH13" s="24" t="str">
        <f>ORARIO_GENERALE!K24</f>
        <v/>
      </c>
      <c r="BI13" s="24" t="str">
        <f t="shared" ref="BI13:BJ13" si="111">#REF!</f>
        <v>#REF!</v>
      </c>
      <c r="BJ13" s="24" t="str">
        <f t="shared" si="111"/>
        <v>#REF!</v>
      </c>
      <c r="BK13" s="24" t="str">
        <f>ORARIO_GENERALE!K58</f>
        <v/>
      </c>
      <c r="BL13" s="5"/>
      <c r="BM13" s="24" t="s">
        <v>51</v>
      </c>
      <c r="BN13" s="24" t="str">
        <f t="shared" ref="BN13:BR13" si="112">#REF!</f>
        <v>#REF!</v>
      </c>
      <c r="BO13" s="24" t="str">
        <f t="shared" si="112"/>
        <v>#REF!</v>
      </c>
      <c r="BP13" s="24" t="str">
        <f t="shared" si="112"/>
        <v>#REF!</v>
      </c>
      <c r="BQ13" s="24" t="str">
        <f t="shared" si="112"/>
        <v>#REF!</v>
      </c>
      <c r="BR13" s="24" t="str">
        <f t="shared" si="112"/>
        <v>#REF!</v>
      </c>
      <c r="BS13" s="5"/>
      <c r="BT13" s="24" t="s">
        <v>51</v>
      </c>
      <c r="BU13" s="24" t="str">
        <f t="shared" ref="BU13:BY13" si="113">#REF!</f>
        <v>#REF!</v>
      </c>
      <c r="BV13" s="24" t="str">
        <f t="shared" si="113"/>
        <v>#REF!</v>
      </c>
      <c r="BW13" s="24" t="str">
        <f t="shared" si="113"/>
        <v>#REF!</v>
      </c>
      <c r="BX13" s="24" t="str">
        <f t="shared" si="113"/>
        <v>#REF!</v>
      </c>
      <c r="BY13" s="24" t="str">
        <f t="shared" si="113"/>
        <v>#REF!</v>
      </c>
      <c r="BZ13" s="5"/>
      <c r="CA13" s="24" t="s">
        <v>51</v>
      </c>
      <c r="CB13" s="24" t="str">
        <f t="shared" ref="CB13:CF13" si="114">#REF!</f>
        <v>#REF!</v>
      </c>
      <c r="CC13" s="24" t="str">
        <f t="shared" si="114"/>
        <v>#REF!</v>
      </c>
      <c r="CD13" s="24" t="str">
        <f t="shared" si="114"/>
        <v>#REF!</v>
      </c>
      <c r="CE13" s="24" t="str">
        <f t="shared" si="114"/>
        <v>#REF!</v>
      </c>
      <c r="CF13" s="24" t="str">
        <f t="shared" si="114"/>
        <v>#REF!</v>
      </c>
      <c r="CG13" s="5"/>
      <c r="CH13" s="24" t="s">
        <v>51</v>
      </c>
      <c r="CI13" s="24" t="str">
        <f t="shared" si="80"/>
        <v>#REF!</v>
      </c>
      <c r="CJ13" s="24" t="str">
        <f t="shared" si="115"/>
        <v>#REF!</v>
      </c>
      <c r="CK13" s="24" t="str">
        <f>ORARIO_GENERALE!K47</f>
        <v/>
      </c>
      <c r="CL13" s="24" t="str">
        <f t="shared" ref="CL13:CM13" si="116">#REF!</f>
        <v>#REF!</v>
      </c>
      <c r="CM13" s="24" t="str">
        <f t="shared" si="116"/>
        <v>#REF!</v>
      </c>
      <c r="CN13" s="5"/>
      <c r="CO13" s="5"/>
      <c r="CP13" s="5"/>
      <c r="CQ13" s="5"/>
      <c r="CR13" s="5"/>
      <c r="CS13" s="5"/>
      <c r="CT13" s="5"/>
      <c r="CU13" s="5"/>
    </row>
    <row r="14" ht="15.75" customHeight="1">
      <c r="A14" s="5"/>
      <c r="B14" s="24" t="s">
        <v>54</v>
      </c>
      <c r="C14" s="24" t="str">
        <f>ORARIO_GENERALE!D14</f>
        <v/>
      </c>
      <c r="D14" s="24" t="str">
        <f>ORARIO_GENERALE!D25</f>
        <v/>
      </c>
      <c r="E14" s="24" t="str">
        <f>#REF!</f>
        <v>#REF!</v>
      </c>
      <c r="F14" s="24" t="str">
        <f>ORARIO_GENERALE!D47</f>
        <v/>
      </c>
      <c r="G14" s="24" t="str">
        <f>#REF!</f>
        <v>#REF!</v>
      </c>
      <c r="H14" s="5"/>
      <c r="I14" s="24" t="s">
        <v>54</v>
      </c>
      <c r="J14" s="24" t="str">
        <f>ORARIO_GENERALE!E14</f>
        <v/>
      </c>
      <c r="K14" s="24" t="str">
        <f>ORARIO_GENERALE!E25</f>
        <v/>
      </c>
      <c r="L14" s="24" t="str">
        <f>ORARIO_GENERALE!D36</f>
        <v/>
      </c>
      <c r="M14" s="24" t="str">
        <f>ORARIO_GENERALE!E47</f>
        <v/>
      </c>
      <c r="N14" s="24" t="str">
        <f>#REF!</f>
        <v>#REF!</v>
      </c>
      <c r="O14" s="5"/>
      <c r="P14" s="24" t="s">
        <v>54</v>
      </c>
      <c r="Q14" s="24" t="str">
        <f t="shared" ref="Q14:U14" si="117">#REF!</f>
        <v>#REF!</v>
      </c>
      <c r="R14" s="24" t="str">
        <f t="shared" si="117"/>
        <v>#REF!</v>
      </c>
      <c r="S14" s="24" t="str">
        <f t="shared" si="117"/>
        <v>#REF!</v>
      </c>
      <c r="T14" s="24" t="str">
        <f t="shared" si="117"/>
        <v>#REF!</v>
      </c>
      <c r="U14" s="24" t="str">
        <f t="shared" si="117"/>
        <v>#REF!</v>
      </c>
      <c r="V14" s="5"/>
      <c r="W14" s="24" t="s">
        <v>54</v>
      </c>
      <c r="X14" s="24" t="str">
        <f>ORARIO_GENERALE!F14</f>
        <v/>
      </c>
      <c r="Y14" s="24" t="str">
        <f>ORARIO_GENERALE!F25</f>
        <v/>
      </c>
      <c r="Z14" s="24" t="str">
        <f>ORARIO_GENERALE!F36</f>
        <v/>
      </c>
      <c r="AA14" s="24" t="str">
        <f>ORARIO_GENERALE!F47</f>
        <v/>
      </c>
      <c r="AB14" s="24" t="str">
        <f>#REF!</f>
        <v>#REF!</v>
      </c>
      <c r="AC14" s="5"/>
      <c r="AD14" s="24" t="s">
        <v>54</v>
      </c>
      <c r="AE14" s="24" t="str">
        <f t="shared" ref="AE14:AI14" si="118">#REF!</f>
        <v>#REF!</v>
      </c>
      <c r="AF14" s="24" t="str">
        <f t="shared" si="118"/>
        <v>#REF!</v>
      </c>
      <c r="AG14" s="24" t="str">
        <f t="shared" si="118"/>
        <v>#REF!</v>
      </c>
      <c r="AH14" s="24" t="str">
        <f t="shared" si="118"/>
        <v>#REF!</v>
      </c>
      <c r="AI14" s="24" t="str">
        <f t="shared" si="118"/>
        <v>#REF!</v>
      </c>
      <c r="AJ14" s="5"/>
      <c r="AK14" s="24" t="s">
        <v>54</v>
      </c>
      <c r="AL14" s="24" t="str">
        <f>ORARIO_GENERALE!G14</f>
        <v/>
      </c>
      <c r="AM14" s="24" t="str">
        <f>ORARIO_GENERALE!G25</f>
        <v/>
      </c>
      <c r="AN14" s="24" t="str">
        <f>ORARIO_GENERALE!G36</f>
        <v/>
      </c>
      <c r="AO14" s="24" t="str">
        <f>ORARIO_GENERALE!G47</f>
        <v/>
      </c>
      <c r="AP14" s="24" t="str">
        <f>#REF!</f>
        <v>#REF!</v>
      </c>
      <c r="AQ14" s="5"/>
      <c r="AR14" s="24" t="s">
        <v>54</v>
      </c>
      <c r="AS14" s="24" t="str">
        <f t="shared" si="109"/>
        <v>#REF!</v>
      </c>
      <c r="AT14" s="24" t="str">
        <f t="shared" ref="AT14:AT15" si="131">#REF!</f>
        <v>#REF!</v>
      </c>
      <c r="AU14" s="24" t="str">
        <f>ORARIO_GENERALE!I36</f>
        <v>MA1C 3</v>
      </c>
      <c r="AV14" s="24" t="str">
        <f>ORARIO_GENERALE!I47</f>
        <v/>
      </c>
      <c r="AW14" s="24" t="str">
        <f>#REF!</f>
        <v>#REF!</v>
      </c>
      <c r="AX14" s="5"/>
      <c r="AY14" s="24" t="s">
        <v>54</v>
      </c>
      <c r="AZ14" s="24" t="str">
        <f t="shared" ref="AZ14:BD14" si="119">#REF!</f>
        <v>#REF!</v>
      </c>
      <c r="BA14" s="24" t="str">
        <f t="shared" si="119"/>
        <v>#REF!</v>
      </c>
      <c r="BB14" s="24" t="str">
        <f t="shared" si="119"/>
        <v>#REF!</v>
      </c>
      <c r="BC14" s="24" t="str">
        <f t="shared" si="119"/>
        <v>#REF!</v>
      </c>
      <c r="BD14" s="24" t="str">
        <f t="shared" si="119"/>
        <v>#REF!</v>
      </c>
      <c r="BE14" s="5"/>
      <c r="BF14" s="24" t="s">
        <v>54</v>
      </c>
      <c r="BG14" s="24" t="str">
        <f>ORARIO_GENERALE!K12</f>
        <v>MA1C</v>
      </c>
      <c r="BH14" s="24" t="str">
        <f>ORARIO_GENERALE!K27</f>
        <v>MA2A 3</v>
      </c>
      <c r="BI14" s="24" t="str">
        <f t="shared" ref="BI14:BK14" si="120">#REF!</f>
        <v>#REF!</v>
      </c>
      <c r="BJ14" s="24" t="str">
        <f t="shared" si="120"/>
        <v>#REF!</v>
      </c>
      <c r="BK14" s="24" t="str">
        <f t="shared" si="120"/>
        <v>#REF!</v>
      </c>
      <c r="BL14" s="5"/>
      <c r="BM14" s="24" t="s">
        <v>54</v>
      </c>
      <c r="BN14" s="24" t="str">
        <f t="shared" ref="BN14:BR14" si="121">#REF!</f>
        <v>#REF!</v>
      </c>
      <c r="BO14" s="24" t="str">
        <f t="shared" si="121"/>
        <v>#REF!</v>
      </c>
      <c r="BP14" s="24" t="str">
        <f t="shared" si="121"/>
        <v>#REF!</v>
      </c>
      <c r="BQ14" s="24" t="str">
        <f t="shared" si="121"/>
        <v>#REF!</v>
      </c>
      <c r="BR14" s="24" t="str">
        <f t="shared" si="121"/>
        <v>#REF!</v>
      </c>
      <c r="BS14" s="5"/>
      <c r="BT14" s="24" t="s">
        <v>54</v>
      </c>
      <c r="BU14" s="24" t="str">
        <f t="shared" ref="BU14:BY14" si="122">#REF!</f>
        <v>#REF!</v>
      </c>
      <c r="BV14" s="24" t="str">
        <f t="shared" si="122"/>
        <v>#REF!</v>
      </c>
      <c r="BW14" s="24" t="str">
        <f t="shared" si="122"/>
        <v>#REF!</v>
      </c>
      <c r="BX14" s="24" t="str">
        <f t="shared" si="122"/>
        <v>#REF!</v>
      </c>
      <c r="BY14" s="24" t="str">
        <f t="shared" si="122"/>
        <v>#REF!</v>
      </c>
      <c r="BZ14" s="5"/>
      <c r="CA14" s="24" t="s">
        <v>54</v>
      </c>
      <c r="CB14" s="24" t="str">
        <f t="shared" ref="CB14:CF14" si="123">#REF!</f>
        <v>#REF!</v>
      </c>
      <c r="CC14" s="24" t="str">
        <f t="shared" si="123"/>
        <v>#REF!</v>
      </c>
      <c r="CD14" s="24" t="str">
        <f t="shared" si="123"/>
        <v>#REF!</v>
      </c>
      <c r="CE14" s="24" t="str">
        <f t="shared" si="123"/>
        <v>#REF!</v>
      </c>
      <c r="CF14" s="24" t="str">
        <f t="shared" si="123"/>
        <v>#REF!</v>
      </c>
      <c r="CG14" s="5"/>
      <c r="CH14" s="24" t="s">
        <v>54</v>
      </c>
      <c r="CI14" s="24" t="str">
        <f>ORARIO_GENERALE!I12</f>
        <v/>
      </c>
      <c r="CJ14" s="24" t="str">
        <f t="shared" si="115"/>
        <v>#REF!</v>
      </c>
      <c r="CK14" s="24" t="str">
        <f>ORARIO_GENERALE!K37</f>
        <v>MA2A 3</v>
      </c>
      <c r="CL14" s="24" t="str">
        <f t="shared" ref="CL14:CM14" si="124">#REF!</f>
        <v>#REF!</v>
      </c>
      <c r="CM14" s="24" t="str">
        <f t="shared" si="124"/>
        <v>#REF!</v>
      </c>
      <c r="CN14" s="5"/>
      <c r="CO14" s="5"/>
      <c r="CP14" s="5"/>
      <c r="CQ14" s="5"/>
      <c r="CR14" s="5"/>
      <c r="CS14" s="5"/>
      <c r="CT14" s="5"/>
      <c r="CU14" s="5"/>
    </row>
    <row r="15" ht="15.75" customHeight="1">
      <c r="A15" s="5"/>
      <c r="B15" s="24" t="s">
        <v>151</v>
      </c>
      <c r="C15" s="24" t="str">
        <f t="shared" ref="C15:G15" si="125">#REF!</f>
        <v>#REF!</v>
      </c>
      <c r="D15" s="24" t="str">
        <f t="shared" si="125"/>
        <v>#REF!</v>
      </c>
      <c r="E15" s="24" t="str">
        <f t="shared" si="125"/>
        <v>#REF!</v>
      </c>
      <c r="F15" s="24" t="str">
        <f t="shared" si="125"/>
        <v>#REF!</v>
      </c>
      <c r="G15" s="24" t="str">
        <f t="shared" si="125"/>
        <v>#REF!</v>
      </c>
      <c r="H15" s="5"/>
      <c r="I15" s="24" t="s">
        <v>151</v>
      </c>
      <c r="J15" s="24" t="str">
        <f t="shared" ref="J15:N15" si="126">#REF!</f>
        <v>#REF!</v>
      </c>
      <c r="K15" s="24" t="str">
        <f t="shared" si="126"/>
        <v>#REF!</v>
      </c>
      <c r="L15" s="24" t="str">
        <f t="shared" si="126"/>
        <v>#REF!</v>
      </c>
      <c r="M15" s="24" t="str">
        <f t="shared" si="126"/>
        <v>#REF!</v>
      </c>
      <c r="N15" s="24" t="str">
        <f t="shared" si="126"/>
        <v>#REF!</v>
      </c>
      <c r="O15" s="5"/>
      <c r="P15" s="24" t="s">
        <v>151</v>
      </c>
      <c r="Q15" s="24" t="str">
        <f t="shared" ref="Q15:U15" si="127">#REF!</f>
        <v>#REF!</v>
      </c>
      <c r="R15" s="24" t="str">
        <f t="shared" si="127"/>
        <v>#REF!</v>
      </c>
      <c r="S15" s="24" t="str">
        <f t="shared" si="127"/>
        <v>#REF!</v>
      </c>
      <c r="T15" s="24" t="str">
        <f t="shared" si="127"/>
        <v>#REF!</v>
      </c>
      <c r="U15" s="24" t="str">
        <f t="shared" si="127"/>
        <v>#REF!</v>
      </c>
      <c r="V15" s="5"/>
      <c r="W15" s="24" t="s">
        <v>151</v>
      </c>
      <c r="X15" s="24" t="str">
        <f t="shared" ref="X15:AB15" si="128">#REF!</f>
        <v>#REF!</v>
      </c>
      <c r="Y15" s="24" t="str">
        <f t="shared" si="128"/>
        <v>#REF!</v>
      </c>
      <c r="Z15" s="24" t="str">
        <f t="shared" si="128"/>
        <v>#REF!</v>
      </c>
      <c r="AA15" s="24" t="str">
        <f t="shared" si="128"/>
        <v>#REF!</v>
      </c>
      <c r="AB15" s="24" t="str">
        <f t="shared" si="128"/>
        <v>#REF!</v>
      </c>
      <c r="AC15" s="5"/>
      <c r="AD15" s="24" t="s">
        <v>151</v>
      </c>
      <c r="AE15" s="24" t="str">
        <f t="shared" ref="AE15:AI15" si="129">#REF!</f>
        <v>#REF!</v>
      </c>
      <c r="AF15" s="24" t="str">
        <f t="shared" si="129"/>
        <v>#REF!</v>
      </c>
      <c r="AG15" s="24" t="str">
        <f t="shared" si="129"/>
        <v>#REF!</v>
      </c>
      <c r="AH15" s="24" t="str">
        <f t="shared" si="129"/>
        <v>#REF!</v>
      </c>
      <c r="AI15" s="24" t="str">
        <f t="shared" si="129"/>
        <v>#REF!</v>
      </c>
      <c r="AJ15" s="5"/>
      <c r="AK15" s="24" t="s">
        <v>151</v>
      </c>
      <c r="AL15" s="24" t="str">
        <f t="shared" ref="AL15:AP15" si="130">#REF!</f>
        <v>#REF!</v>
      </c>
      <c r="AM15" s="24" t="str">
        <f t="shared" si="130"/>
        <v>#REF!</v>
      </c>
      <c r="AN15" s="24" t="str">
        <f t="shared" si="130"/>
        <v>#REF!</v>
      </c>
      <c r="AO15" s="24" t="str">
        <f t="shared" si="130"/>
        <v>#REF!</v>
      </c>
      <c r="AP15" s="24" t="str">
        <f t="shared" si="130"/>
        <v>#REF!</v>
      </c>
      <c r="AQ15" s="5"/>
      <c r="AR15" s="24" t="s">
        <v>151</v>
      </c>
      <c r="AS15" s="24" t="str">
        <f t="shared" si="109"/>
        <v>#REF!</v>
      </c>
      <c r="AT15" s="24" t="str">
        <f t="shared" si="131"/>
        <v>#REF!</v>
      </c>
      <c r="AU15" s="24" t="str">
        <f t="shared" ref="AU15:AW15" si="132">#REF!</f>
        <v>#REF!</v>
      </c>
      <c r="AV15" s="24" t="str">
        <f t="shared" si="132"/>
        <v>#REF!</v>
      </c>
      <c r="AW15" s="24" t="str">
        <f t="shared" si="132"/>
        <v>#REF!</v>
      </c>
      <c r="AX15" s="5"/>
      <c r="AY15" s="24" t="s">
        <v>151</v>
      </c>
      <c r="AZ15" s="24" t="str">
        <f t="shared" ref="AZ15:BD15" si="133">#REF!</f>
        <v>#REF!</v>
      </c>
      <c r="BA15" s="24" t="str">
        <f t="shared" si="133"/>
        <v>#REF!</v>
      </c>
      <c r="BB15" s="24" t="str">
        <f t="shared" si="133"/>
        <v>#REF!</v>
      </c>
      <c r="BC15" s="24" t="str">
        <f t="shared" si="133"/>
        <v>#REF!</v>
      </c>
      <c r="BD15" s="24" t="str">
        <f t="shared" si="133"/>
        <v>#REF!</v>
      </c>
      <c r="BE15" s="5"/>
      <c r="BF15" s="24" t="s">
        <v>151</v>
      </c>
      <c r="BG15" s="24" t="str">
        <f t="shared" ref="BG15:BK15" si="134">#REF!</f>
        <v>#REF!</v>
      </c>
      <c r="BH15" s="24" t="str">
        <f t="shared" si="134"/>
        <v>#REF!</v>
      </c>
      <c r="BI15" s="24" t="str">
        <f t="shared" si="134"/>
        <v>#REF!</v>
      </c>
      <c r="BJ15" s="24" t="str">
        <f t="shared" si="134"/>
        <v>#REF!</v>
      </c>
      <c r="BK15" s="24" t="str">
        <f t="shared" si="134"/>
        <v>#REF!</v>
      </c>
      <c r="BL15" s="5"/>
      <c r="BM15" s="24" t="s">
        <v>151</v>
      </c>
      <c r="BN15" s="24" t="str">
        <f t="shared" ref="BN15:BR15" si="135">#REF!</f>
        <v>#REF!</v>
      </c>
      <c r="BO15" s="24" t="str">
        <f t="shared" si="135"/>
        <v>#REF!</v>
      </c>
      <c r="BP15" s="24" t="str">
        <f t="shared" si="135"/>
        <v>#REF!</v>
      </c>
      <c r="BQ15" s="24" t="str">
        <f t="shared" si="135"/>
        <v>#REF!</v>
      </c>
      <c r="BR15" s="24" t="str">
        <f t="shared" si="135"/>
        <v>#REF!</v>
      </c>
      <c r="BS15" s="5"/>
      <c r="BT15" s="24" t="s">
        <v>151</v>
      </c>
      <c r="BU15" s="24" t="str">
        <f t="shared" ref="BU15:BY15" si="136">#REF!</f>
        <v>#REF!</v>
      </c>
      <c r="BV15" s="24" t="str">
        <f t="shared" si="136"/>
        <v>#REF!</v>
      </c>
      <c r="BW15" s="24" t="str">
        <f t="shared" si="136"/>
        <v>#REF!</v>
      </c>
      <c r="BX15" s="24" t="str">
        <f t="shared" si="136"/>
        <v>#REF!</v>
      </c>
      <c r="BY15" s="24" t="str">
        <f t="shared" si="136"/>
        <v>#REF!</v>
      </c>
      <c r="BZ15" s="5"/>
      <c r="CA15" s="24" t="s">
        <v>151</v>
      </c>
      <c r="CB15" s="24" t="str">
        <f t="shared" ref="CB15:CF15" si="137">#REF!</f>
        <v>#REF!</v>
      </c>
      <c r="CC15" s="24" t="str">
        <f t="shared" si="137"/>
        <v>#REF!</v>
      </c>
      <c r="CD15" s="24" t="str">
        <f t="shared" si="137"/>
        <v>#REF!</v>
      </c>
      <c r="CE15" s="24" t="str">
        <f t="shared" si="137"/>
        <v>#REF!</v>
      </c>
      <c r="CF15" s="24" t="str">
        <f t="shared" si="137"/>
        <v>#REF!</v>
      </c>
      <c r="CG15" s="5"/>
      <c r="CH15" s="24" t="s">
        <v>151</v>
      </c>
      <c r="CI15" s="24" t="str">
        <f t="shared" ref="CI15:CM15" si="138">#REF!</f>
        <v>#REF!</v>
      </c>
      <c r="CJ15" s="24" t="str">
        <f t="shared" si="138"/>
        <v>#REF!</v>
      </c>
      <c r="CK15" s="24" t="str">
        <f t="shared" si="138"/>
        <v>#REF!</v>
      </c>
      <c r="CL15" s="24" t="str">
        <f t="shared" si="138"/>
        <v>#REF!</v>
      </c>
      <c r="CM15" s="24" t="str">
        <f t="shared" si="138"/>
        <v>#REF!</v>
      </c>
      <c r="CN15" s="5"/>
      <c r="CO15" s="5"/>
      <c r="CP15" s="5"/>
      <c r="CQ15" s="5"/>
      <c r="CR15" s="5"/>
      <c r="CS15" s="5"/>
      <c r="CT15" s="5"/>
      <c r="CU15" s="5"/>
    </row>
    <row r="16" ht="15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</row>
    <row r="17" ht="15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</row>
    <row r="18" ht="15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</row>
    <row r="19" ht="15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</row>
    <row r="20" ht="15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</row>
    <row r="21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</row>
    <row r="22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</row>
    <row r="23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</row>
    <row r="24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</row>
    <row r="25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</row>
    <row r="2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</row>
    <row r="27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1:CU1000">
    <cfRule type="containsText" dxfId="11" priority="1" operator="containsText" text="PP">
      <formula>NOT(ISERROR(SEARCH(("PP"),(A1))))</formula>
    </cfRule>
  </conditionalFormatting>
  <conditionalFormatting sqref="A1:CU1000">
    <cfRule type="containsText" dxfId="12" priority="2" operator="containsText" text="A1">
      <formula>NOT(ISERROR(SEARCH(("A1"),(A1))))</formula>
    </cfRule>
  </conditionalFormatting>
  <conditionalFormatting sqref="A1:CU1000">
    <cfRule type="containsText" dxfId="13" priority="3" operator="containsText" text="A0">
      <formula>NOT(ISERROR(SEARCH(("A0"),(A1))))</formula>
    </cfRule>
  </conditionalFormatting>
  <conditionalFormatting sqref="A1:CU1000">
    <cfRule type="containsText" dxfId="14" priority="4" operator="containsText" text="AN">
      <formula>NOT(ISERROR(SEARCH(("AN"),(A1))))</formula>
    </cfRule>
  </conditionalFormatting>
  <conditionalFormatting sqref="A1:CU1000">
    <cfRule type="containsText" dxfId="15" priority="5" operator="containsText" text="A2">
      <formula>NOT(ISERROR(SEARCH(("A2"),(A1))))</formula>
    </cfRule>
  </conditionalFormatting>
  <conditionalFormatting sqref="A1:CU1000">
    <cfRule type="cellIs" dxfId="3" priority="6" operator="equal">
      <formula>"P"</formula>
    </cfRule>
  </conditionalFormatting>
  <conditionalFormatting sqref="A1:CU1000">
    <cfRule type="cellIs" dxfId="4" priority="7" operator="equal">
      <formula>"C"</formula>
    </cfRule>
  </conditionalFormatting>
  <conditionalFormatting sqref="A1:CU1000">
    <cfRule type="containsText" dxfId="5" priority="8" operator="containsText" text="L2">
      <formula>NOT(ISERROR(SEARCH(("L2"),(A1))))</formula>
    </cfRule>
  </conditionalFormatting>
  <conditionalFormatting sqref="A1:CU1000">
    <cfRule type="containsText" dxfId="16" priority="9" operator="containsText" text="A/D">
      <formula>NOT(ISERROR(SEARCH(("A/D"),(A1))))</formula>
    </cfRule>
  </conditionalFormatting>
  <conditionalFormatting sqref="A1:CU1000">
    <cfRule type="containsText" dxfId="17" priority="10" operator="containsText" text="WR">
      <formula>NOT(ISERROR(SEARCH(("WR"),(A1))))</formula>
    </cfRule>
  </conditionalFormatting>
  <conditionalFormatting sqref="A1:CU1000">
    <cfRule type="containsText" dxfId="6" priority="11" operator="containsText" text="ING.">
      <formula>NOT(ISERROR(SEARCH(("ING."),(A1))))</formula>
    </cfRule>
  </conditionalFormatting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 outlineLevelCol="1"/>
  <cols>
    <col customWidth="1" min="1" max="1" width="11.13"/>
    <col customWidth="1" min="2" max="2" width="4.13"/>
    <col customWidth="1" min="3" max="3" width="9.5"/>
    <col customWidth="1" min="4" max="4" width="7.13"/>
    <col customWidth="1" min="5" max="5" width="5.63"/>
    <col customWidth="1" min="6" max="9" width="7.13"/>
    <col customWidth="1" min="10" max="10" width="8.75"/>
    <col customWidth="1" min="11" max="12" width="7.13"/>
    <col customWidth="1" min="13" max="16" width="7.0"/>
    <col customWidth="1" min="17" max="18" width="11.13"/>
  </cols>
  <sheetData>
    <row r="1" ht="71.25" customHeight="1">
      <c r="C1" s="211"/>
      <c r="D1" s="212"/>
      <c r="E1" s="211"/>
      <c r="F1" s="211"/>
      <c r="G1" s="212" t="s">
        <v>139</v>
      </c>
      <c r="H1" s="211"/>
      <c r="I1" s="211"/>
      <c r="J1" s="211"/>
      <c r="K1" s="211"/>
      <c r="L1" s="211"/>
      <c r="M1" s="211"/>
      <c r="N1" s="211"/>
      <c r="O1" s="211"/>
      <c r="P1" s="211"/>
    </row>
    <row r="2" ht="15.75" customHeight="1">
      <c r="B2" s="213" t="s">
        <v>19</v>
      </c>
      <c r="C2" s="214" t="str">
        <f>#REF!</f>
        <v>#REF!</v>
      </c>
      <c r="D2" s="215" t="str">
        <f t="shared" ref="D2:I2" si="1">IFERROR(RIGHT(#REF!,LEN(#REF!)-SEARCH(" ",#REF!)),"")</f>
        <v/>
      </c>
      <c r="E2" s="215" t="str">
        <f t="shared" si="1"/>
        <v/>
      </c>
      <c r="F2" s="215" t="str">
        <f t="shared" si="1"/>
        <v/>
      </c>
      <c r="G2" s="215" t="str">
        <f t="shared" si="1"/>
        <v/>
      </c>
      <c r="H2" s="215" t="str">
        <f t="shared" si="1"/>
        <v/>
      </c>
      <c r="I2" s="215" t="str">
        <f t="shared" si="1"/>
        <v/>
      </c>
      <c r="J2" s="215" t="str">
        <f>#REF!</f>
        <v>#REF!</v>
      </c>
      <c r="K2" s="215"/>
      <c r="L2" s="215"/>
      <c r="M2" s="215"/>
      <c r="N2" s="215"/>
      <c r="O2" s="215"/>
      <c r="P2" s="216"/>
      <c r="Q2" s="217" t="s">
        <v>22</v>
      </c>
    </row>
    <row r="3" ht="15.75" customHeight="1">
      <c r="B3" s="218"/>
      <c r="C3" s="219" t="str">
        <f>ORARIO_GENERALE!C4</f>
        <v>09:00-10:00</v>
      </c>
      <c r="D3" s="220" t="str">
        <f>IFERROR(RIGHT(ORARIO_GENERALE!D7,LEN(ORARIO_GENERALE!D7)+SEARCH(" ",ORARIO_GENERALE!D7)),"")</f>
        <v/>
      </c>
      <c r="E3" s="220" t="str">
        <f>IFERROR(RIGHT(ORARIO_GENERALE!E7,LEN(ORARIO_GENERALE!E7)+SEARCH(" ",ORARIO_GENERALE!E7)),"")</f>
        <v/>
      </c>
      <c r="F3" s="220" t="str">
        <f>IFERROR(RIGHT(ORARIO_GENERALE!F4,LEN(ORARIO_GENERALE!F4)+SEARCH(" ",ORARIO_GENERALE!F4)),"")</f>
        <v/>
      </c>
      <c r="G3" s="220" t="str">
        <f>IFERROR(RIGHT(ORARIO_GENERALE!G4,LEN(ORARIO_GENERALE!G4)+SEARCH(" ",ORARIO_GENERALE!G4)),"")</f>
        <v/>
      </c>
      <c r="H3" s="220" t="str">
        <f t="shared" ref="H3:I3" si="2">IFERROR(RIGHT(#REF!,LEN(#REF!)+SEARCH(" ",#REF!)),"")</f>
        <v/>
      </c>
      <c r="I3" s="220" t="str">
        <f t="shared" si="2"/>
        <v/>
      </c>
      <c r="J3" s="220" t="str">
        <f>ORARIO_GENERALE!J4</f>
        <v/>
      </c>
      <c r="K3" s="220" t="str">
        <f t="shared" ref="K3:P3" si="3">IFERROR(RIGHT(#REF!,LEN(#REF!)+SEARCH(" ",#REF!)),"")</f>
        <v/>
      </c>
      <c r="L3" s="220" t="str">
        <f t="shared" si="3"/>
        <v/>
      </c>
      <c r="M3" s="220" t="str">
        <f t="shared" si="3"/>
        <v/>
      </c>
      <c r="N3" s="220" t="str">
        <f t="shared" si="3"/>
        <v/>
      </c>
      <c r="O3" s="220" t="str">
        <f t="shared" si="3"/>
        <v/>
      </c>
      <c r="P3" s="221" t="str">
        <f t="shared" si="3"/>
        <v/>
      </c>
    </row>
    <row r="4" ht="15.75" customHeight="1">
      <c r="B4" s="218"/>
      <c r="C4" s="219" t="str">
        <f>ORARIO_GENERALE!C5</f>
        <v>10:00-11:00</v>
      </c>
      <c r="D4" s="220" t="str">
        <f>IFERROR(RIGHT(ORARIO_GENERALE!D5,LEN(ORARIO_GENERALE!D5)+SEARCH(" ",ORARIO_GENERALE!D5)),"")</f>
        <v>MPPA 4</v>
      </c>
      <c r="E4" s="220" t="str">
        <f>IFERROR(RIGHT(ORARIO_GENERALE!E5,LEN(ORARIO_GENERALE!E5)+SEARCH(" ",ORARIO_GENERALE!E5)),"")</f>
        <v>MPPC 7</v>
      </c>
      <c r="F4" s="220" t="str">
        <f>IFERROR(RIGHT(ORARIO_GENERALE!F5,LEN(ORARIO_GENERALE!F5)+SEARCH(" ",ORARIO_GENERALE!F5)),"")</f>
        <v/>
      </c>
      <c r="G4" s="220" t="str">
        <f>IFERROR(RIGHT(ORARIO_GENERALE!G5,LEN(ORARIO_GENERALE!G5)+SEARCH(" ",ORARIO_GENERALE!G5)),"")</f>
        <v/>
      </c>
      <c r="H4" s="220" t="str">
        <f t="shared" ref="H4:I4" si="4">IFERROR(RIGHT(#REF!,LEN(#REF!)+SEARCH(" ",#REF!)),"")</f>
        <v/>
      </c>
      <c r="I4" s="220" t="str">
        <f t="shared" si="4"/>
        <v/>
      </c>
      <c r="J4" s="220" t="str">
        <f>ORARIO_GENERALE!J5</f>
        <v/>
      </c>
      <c r="K4" s="220" t="str">
        <f t="shared" ref="K4:P4" si="5">IFERROR(RIGHT(#REF!,LEN(#REF!)+SEARCH(" ",#REF!)),"")</f>
        <v/>
      </c>
      <c r="L4" s="220" t="str">
        <f t="shared" si="5"/>
        <v/>
      </c>
      <c r="M4" s="220" t="str">
        <f t="shared" si="5"/>
        <v/>
      </c>
      <c r="N4" s="220" t="str">
        <f t="shared" si="5"/>
        <v/>
      </c>
      <c r="O4" s="220" t="str">
        <f t="shared" si="5"/>
        <v/>
      </c>
      <c r="P4" s="221" t="str">
        <f t="shared" si="5"/>
        <v/>
      </c>
    </row>
    <row r="5" ht="15.75" customHeight="1">
      <c r="B5" s="218"/>
      <c r="C5" s="219" t="str">
        <f>ORARIO_GENERALE!C6</f>
        <v>11:00-12:00</v>
      </c>
      <c r="D5" s="220" t="str">
        <f>IFERROR(RIGHT(ORARIO_GENERALE!D6,LEN(ORARIO_GENERALE!D6)+SEARCH(" ",ORARIO_GENERALE!D6)),"")</f>
        <v>MPPA 4</v>
      </c>
      <c r="E5" s="220" t="str">
        <f>IFERROR(RIGHT(ORARIO_GENERALE!E6,LEN(ORARIO_GENERALE!E6)+SEARCH(" ",ORARIO_GENERALE!E6)),"")</f>
        <v>MPPC 7</v>
      </c>
      <c r="F5" s="220" t="str">
        <f>IFERROR(RIGHT(ORARIO_GENERALE!F6,LEN(ORARIO_GENERALE!F6)+SEARCH(" ",ORARIO_GENERALE!F6)),"")</f>
        <v/>
      </c>
      <c r="G5" s="220" t="str">
        <f t="shared" ref="G5:I5" si="6">IFERROR(RIGHT(#REF!,LEN(#REF!)+SEARCH(" ",#REF!)),"")</f>
        <v/>
      </c>
      <c r="H5" s="220" t="str">
        <f t="shared" si="6"/>
        <v/>
      </c>
      <c r="I5" s="220" t="str">
        <f t="shared" si="6"/>
        <v/>
      </c>
      <c r="J5" s="220" t="str">
        <f>ORARIO_GENERALE!J6</f>
        <v/>
      </c>
      <c r="K5" s="220" t="str">
        <f t="shared" ref="K5:P5" si="7">IFERROR(RIGHT(#REF!,LEN(#REF!)+SEARCH(" ",#REF!)),"")</f>
        <v/>
      </c>
      <c r="L5" s="220" t="str">
        <f t="shared" si="7"/>
        <v/>
      </c>
      <c r="M5" s="220" t="str">
        <f t="shared" si="7"/>
        <v/>
      </c>
      <c r="N5" s="220" t="str">
        <f t="shared" si="7"/>
        <v/>
      </c>
      <c r="O5" s="220" t="str">
        <f t="shared" si="7"/>
        <v/>
      </c>
      <c r="P5" s="221" t="str">
        <f t="shared" si="7"/>
        <v/>
      </c>
    </row>
    <row r="6" ht="15.75" customHeight="1">
      <c r="B6" s="218"/>
      <c r="C6" s="219" t="str">
        <f>ORARIO_GENERALE!C7</f>
        <v>12:00-13:00</v>
      </c>
      <c r="D6" s="220" t="str">
        <f t="shared" ref="D6:E6" si="8">IFERROR(RIGHT(#REF!,LEN(#REF!)+SEARCH(" ",#REF!)),"")</f>
        <v/>
      </c>
      <c r="E6" s="220" t="str">
        <f t="shared" si="8"/>
        <v/>
      </c>
      <c r="F6" s="220" t="str">
        <f>IFERROR(RIGHT(ORARIO_GENERALE!F18,LEN(ORARIO_GENERALE!F18)+SEARCH(" ",ORARIO_GENERALE!F18)),"")</f>
        <v>MPPD 1</v>
      </c>
      <c r="G6" s="220" t="str">
        <f>IFERROR(RIGHT(ORARIO_GENERALE!G6,LEN(ORARIO_GENERALE!G6)+SEARCH(" ",ORARIO_GENERALE!G6)),"")</f>
        <v/>
      </c>
      <c r="H6" s="220" t="str">
        <f>IFERROR(RIGHT(ORARIO_GENERALE!I6,LEN(ORARIO_GENERALE!I6)+SEARCH(" ",ORARIO_GENERALE!I6)),"")</f>
        <v>MA0A 3</v>
      </c>
      <c r="I6" s="220" t="str">
        <f t="shared" ref="I6:I10" si="10">IFERROR(RIGHT(#REF!,LEN(#REF!)+SEARCH(" ",#REF!)),"")</f>
        <v/>
      </c>
      <c r="J6" s="220" t="str">
        <f>ORARIO_GENERALE!J7</f>
        <v/>
      </c>
      <c r="K6" s="220" t="str">
        <f t="shared" ref="K6:P6" si="9">IFERROR(RIGHT(#REF!,LEN(#REF!)+SEARCH(" ",#REF!)),"")</f>
        <v/>
      </c>
      <c r="L6" s="220" t="str">
        <f t="shared" si="9"/>
        <v/>
      </c>
      <c r="M6" s="220" t="str">
        <f t="shared" si="9"/>
        <v/>
      </c>
      <c r="N6" s="220" t="str">
        <f t="shared" si="9"/>
        <v/>
      </c>
      <c r="O6" s="220" t="str">
        <f t="shared" si="9"/>
        <v/>
      </c>
      <c r="P6" s="221" t="str">
        <f t="shared" si="9"/>
        <v/>
      </c>
    </row>
    <row r="7" ht="15.75" customHeight="1">
      <c r="B7" s="218"/>
      <c r="C7" s="219" t="str">
        <f>ORARIO_GENERALE!C8</f>
        <v>13:00-14:00</v>
      </c>
      <c r="D7" s="220" t="str">
        <f>IFERROR(RIGHT(ORARIO_GENERALE!D8,LEN(ORARIO_GENERALE!D8)+SEARCH(" ",ORARIO_GENERALE!D8)),"")</f>
        <v/>
      </c>
      <c r="E7" s="220" t="str">
        <f>IFERROR(RIGHT(ORARIO_GENERALE!E8,LEN(ORARIO_GENERALE!E8)+SEARCH(" ",ORARIO_GENERALE!E8)),"")</f>
        <v/>
      </c>
      <c r="F7" s="220" t="str">
        <f>IFERROR(RIGHT(ORARIO_GENERALE!F8,LEN(ORARIO_GENERALE!F8)+SEARCH(" ",ORARIO_GENERALE!F8)),"")</f>
        <v>R/P D</v>
      </c>
      <c r="G7" s="220" t="str">
        <f>IFERROR(RIGHT(ORARIO_GENERALE!G8,LEN(ORARIO_GENERALE!G8)+SEARCH(" ",ORARIO_GENERALE!G8)),"")</f>
        <v>MPPB 4</v>
      </c>
      <c r="H7" s="220" t="str">
        <f>IFERROR(RIGHT(ORARIO_GENERALE!I29,LEN(ORARIO_GENERALE!I29)+SEARCH(" ",ORARIO_GENERALE!I29)),"")</f>
        <v/>
      </c>
      <c r="I7" s="220" t="str">
        <f t="shared" si="10"/>
        <v/>
      </c>
      <c r="J7" s="220" t="str">
        <f>ORARIO_GENERALE!J8</f>
        <v/>
      </c>
      <c r="K7" s="220" t="str">
        <f t="shared" ref="K7:P7" si="11">IFERROR(RIGHT(#REF!,LEN(#REF!)+SEARCH(" ",#REF!)),"")</f>
        <v/>
      </c>
      <c r="L7" s="220" t="str">
        <f t="shared" si="11"/>
        <v/>
      </c>
      <c r="M7" s="220" t="str">
        <f t="shared" si="11"/>
        <v/>
      </c>
      <c r="N7" s="220" t="str">
        <f t="shared" si="11"/>
        <v/>
      </c>
      <c r="O7" s="220" t="str">
        <f t="shared" si="11"/>
        <v/>
      </c>
      <c r="P7" s="221" t="str">
        <f t="shared" si="11"/>
        <v/>
      </c>
    </row>
    <row r="8" ht="15.75" customHeight="1">
      <c r="B8" s="218"/>
      <c r="C8" s="219" t="str">
        <f>ORARIO_GENERALE!C9</f>
        <v>14:00-15:00</v>
      </c>
      <c r="D8" s="220" t="str">
        <f>IFERROR(RIGHT(ORARIO_GENERALE!D9,LEN(ORARIO_GENERALE!D9)+SEARCH(" ",ORARIO_GENERALE!D9)),"")</f>
        <v/>
      </c>
      <c r="E8" s="220" t="str">
        <f>IFERROR(RIGHT(ORARIO_GENERALE!E9,LEN(ORARIO_GENERALE!E9)+SEARCH(" ",ORARIO_GENERALE!E9)),"")</f>
        <v/>
      </c>
      <c r="F8" s="220" t="str">
        <f>IFERROR(RIGHT(ORARIO_GENERALE!F9,LEN(ORARIO_GENERALE!F9)+SEARCH(" ",ORARIO_GENERALE!F9)),"")</f>
        <v>MPPD 7</v>
      </c>
      <c r="G8" s="220" t="str">
        <f>IFERROR(RIGHT(ORARIO_GENERALE!G9,LEN(ORARIO_GENERALE!G9)+SEARCH(" ",ORARIO_GENERALE!G9)),"")</f>
        <v>R/P D</v>
      </c>
      <c r="H8" s="220" t="str">
        <f>IFERROR(RIGHT(ORARIO_GENERALE!I9,LEN(ORARIO_GENERALE!I9)+SEARCH(" ",ORARIO_GENERALE!I9)),"")</f>
        <v/>
      </c>
      <c r="I8" s="220" t="str">
        <f t="shared" si="10"/>
        <v/>
      </c>
      <c r="J8" s="220" t="str">
        <f>ORARIO_GENERALE!J9</f>
        <v/>
      </c>
      <c r="K8" s="220" t="str">
        <f>IFERROR(RIGHT(ORARIO_GENERALE!K7,LEN(ORARIO_GENERALE!K7)+SEARCH(" ",ORARIO_GENERALE!K7)),"")</f>
        <v/>
      </c>
      <c r="L8" s="220" t="str">
        <f t="shared" ref="L8:P8" si="12">IFERROR(RIGHT(#REF!,LEN(#REF!)+SEARCH(" ",#REF!)),"")</f>
        <v/>
      </c>
      <c r="M8" s="220" t="str">
        <f t="shared" si="12"/>
        <v/>
      </c>
      <c r="N8" s="220" t="str">
        <f t="shared" si="12"/>
        <v/>
      </c>
      <c r="O8" s="220" t="str">
        <f t="shared" si="12"/>
        <v/>
      </c>
      <c r="P8" s="221" t="str">
        <f t="shared" si="12"/>
        <v/>
      </c>
    </row>
    <row r="9" ht="15.75" customHeight="1">
      <c r="B9" s="218"/>
      <c r="C9" s="219" t="str">
        <f>ORARIO_GENERALE!C10</f>
        <v>15:00-16:00</v>
      </c>
      <c r="D9" s="220" t="str">
        <f>IFERROR(RIGHT(ORARIO_GENERALE!D28,LEN(ORARIO_GENERALE!D28)+SEARCH(" ",ORARIO_GENERALE!D28)),"")</f>
        <v/>
      </c>
      <c r="E9" s="220" t="str">
        <f>IFERROR(RIGHT(ORARIO_GENERALE!E10,LEN(ORARIO_GENERALE!E10)+SEARCH(" ",ORARIO_GENERALE!E10)),"")</f>
        <v/>
      </c>
      <c r="F9" s="220" t="str">
        <f>IFERROR(RIGHT(ORARIO_GENERALE!F10,LEN(ORARIO_GENERALE!F10)+SEARCH(" ",ORARIO_GENERALE!F10)),"")</f>
        <v>R/P B</v>
      </c>
      <c r="G9" s="220" t="str">
        <f>IFERROR(RIGHT(#REF!,LEN(#REF!)+SEARCH(" ",#REF!)),"")</f>
        <v/>
      </c>
      <c r="H9" s="220" t="str">
        <f>IFERROR(RIGHT(ORARIO_GENERALE!I10,LEN(ORARIO_GENERALE!I10)+SEARCH(" ",ORARIO_GENERALE!I10)),"")</f>
        <v/>
      </c>
      <c r="I9" s="220" t="str">
        <f t="shared" si="10"/>
        <v/>
      </c>
      <c r="J9" s="220" t="str">
        <f>ORARIO_GENERALE!J10</f>
        <v/>
      </c>
      <c r="K9" s="220" t="str">
        <f>IFERROR(RIGHT(ORARIO_GENERALE!K8,LEN(ORARIO_GENERALE!K8)+SEARCH(" ",ORARIO_GENERALE!K8)),"")</f>
        <v/>
      </c>
      <c r="L9" s="220" t="str">
        <f t="shared" ref="L9:P9" si="13">IFERROR(RIGHT(#REF!,LEN(#REF!)+SEARCH(" ",#REF!)),"")</f>
        <v/>
      </c>
      <c r="M9" s="220" t="str">
        <f t="shared" si="13"/>
        <v/>
      </c>
      <c r="N9" s="220" t="str">
        <f t="shared" si="13"/>
        <v/>
      </c>
      <c r="O9" s="220" t="str">
        <f t="shared" si="13"/>
        <v/>
      </c>
      <c r="P9" s="221" t="str">
        <f t="shared" si="13"/>
        <v/>
      </c>
    </row>
    <row r="10" ht="15.75" customHeight="1">
      <c r="B10" s="218"/>
      <c r="C10" s="219" t="str">
        <f>ORARIO_GENERALE!C11</f>
        <v>16:00-17:00</v>
      </c>
      <c r="D10" s="220" t="str">
        <f>IFERROR(RIGHT(ORARIO_GENERALE!D11,LEN(ORARIO_GENERALE!D11)+SEARCH(" ",ORARIO_GENERALE!D11)),"")</f>
        <v/>
      </c>
      <c r="E10" s="220" t="str">
        <f>IFERROR(RIGHT(ORARIO_GENERALE!E11,LEN(ORARIO_GENERALE!E11)+SEARCH(" ",ORARIO_GENERALE!E11)),"")</f>
        <v/>
      </c>
      <c r="F10" s="220" t="str">
        <f>IFERROR(RIGHT(ORARIO_GENERALE!F11,LEN(ORARIO_GENERALE!F11)+SEARCH(" ",ORARIO_GENERALE!F11)),"")</f>
        <v/>
      </c>
      <c r="G10" s="220" t="str">
        <f>IFERROR(RIGHT(ORARIO_GENERALE!G11,LEN(ORARIO_GENERALE!G11)+SEARCH(" ",ORARIO_GENERALE!G11)),"")</f>
        <v/>
      </c>
      <c r="H10" s="220" t="str">
        <f>IFERROR(RIGHT(ORARIO_GENERALE!I11,LEN(ORARIO_GENERALE!I11)+SEARCH(" ",ORARIO_GENERALE!I11)),"")</f>
        <v/>
      </c>
      <c r="I10" s="220" t="str">
        <f t="shared" si="10"/>
        <v/>
      </c>
      <c r="J10" s="220" t="str">
        <f>ORARIO_GENERALE!J11</f>
        <v/>
      </c>
      <c r="K10" s="220" t="str">
        <f>IFERROR(RIGHT(ORARIO_GENERALE!K9,LEN(ORARIO_GENERALE!K9)+SEARCH(" ",ORARIO_GENERALE!K9)),"")</f>
        <v/>
      </c>
      <c r="L10" s="220" t="str">
        <f t="shared" ref="L10:P10" si="14">IFERROR(RIGHT(#REF!,LEN(#REF!)+SEARCH(" ",#REF!)),"")</f>
        <v/>
      </c>
      <c r="M10" s="220" t="str">
        <f t="shared" si="14"/>
        <v/>
      </c>
      <c r="N10" s="220" t="str">
        <f t="shared" si="14"/>
        <v/>
      </c>
      <c r="O10" s="220" t="str">
        <f t="shared" si="14"/>
        <v/>
      </c>
      <c r="P10" s="221" t="str">
        <f t="shared" si="14"/>
        <v/>
      </c>
    </row>
    <row r="11" ht="15.75" customHeight="1">
      <c r="B11" s="218"/>
      <c r="C11" s="219" t="str">
        <f>ORARIO_GENERALE!C12</f>
        <v>17:00-18:00</v>
      </c>
      <c r="D11" s="220" t="str">
        <f>IFERROR(RIGHT(ORARIO_GENERALE!D12,LEN(ORARIO_GENERALE!D12)+SEARCH(" ",ORARIO_GENERALE!D12)),"")</f>
        <v/>
      </c>
      <c r="E11" s="220" t="str">
        <f>IFERROR(RIGHT(ORARIO_GENERALE!E12,LEN(ORARIO_GENERALE!E12)+SEARCH(" ",ORARIO_GENERALE!E12)),"")</f>
        <v/>
      </c>
      <c r="F11" s="220" t="str">
        <f>IFERROR(RIGHT(ORARIO_GENERALE!F12,LEN(ORARIO_GENERALE!F12)+SEARCH(" ",ORARIO_GENERALE!F12)),"")</f>
        <v/>
      </c>
      <c r="G11" s="220" t="str">
        <f>IFERROR(RIGHT(ORARIO_GENERALE!G12,LEN(ORARIO_GENERALE!G12)+SEARCH(" ",ORARIO_GENERALE!G12)),"")</f>
        <v/>
      </c>
      <c r="H11" s="220" t="str">
        <f t="shared" ref="H11:I11" si="15">IFERROR(RIGHT(#REF!,LEN(#REF!)+SEARCH(" ",#REF!)),"")</f>
        <v/>
      </c>
      <c r="I11" s="220" t="str">
        <f t="shared" si="15"/>
        <v/>
      </c>
      <c r="J11" s="220" t="str">
        <f>ORARIO_GENERALE!J12</f>
        <v/>
      </c>
      <c r="K11" s="220" t="str">
        <f>IFERROR(RIGHT(ORARIO_GENERALE!K10,LEN(ORARIO_GENERALE!K10)+SEARCH(" ",ORARIO_GENERALE!K10)),"")</f>
        <v>R/P D</v>
      </c>
      <c r="L11" s="220" t="str">
        <f t="shared" ref="L11:P11" si="16">IFERROR(RIGHT(#REF!,LEN(#REF!)+SEARCH(" ",#REF!)),"")</f>
        <v/>
      </c>
      <c r="M11" s="220" t="str">
        <f t="shared" si="16"/>
        <v/>
      </c>
      <c r="N11" s="220" t="str">
        <f t="shared" si="16"/>
        <v/>
      </c>
      <c r="O11" s="220" t="str">
        <f t="shared" si="16"/>
        <v/>
      </c>
      <c r="P11" s="221" t="str">
        <f t="shared" si="16"/>
        <v/>
      </c>
    </row>
    <row r="12" ht="15.75" customHeight="1">
      <c r="B12" s="218"/>
      <c r="C12" s="219" t="str">
        <f>ORARIO_GENERALE!C13</f>
        <v>18:00-19:00</v>
      </c>
      <c r="D12" s="220" t="str">
        <f>IFERROR(RIGHT(ORARIO_GENERALE!D13,LEN(ORARIO_GENERALE!D13)+SEARCH(" ",ORARIO_GENERALE!D13)),"")</f>
        <v/>
      </c>
      <c r="E12" s="220" t="str">
        <f>IFERROR(RIGHT(ORARIO_GENERALE!E13,LEN(ORARIO_GENERALE!E13)+SEARCH(" ",ORARIO_GENERALE!E13)),"")</f>
        <v/>
      </c>
      <c r="F12" s="220" t="str">
        <f>IFERROR(RIGHT(ORARIO_GENERALE!Q36,LEN(ORARIO_GENERALE!Q36)+SEARCH(" ",ORARIO_GENERALE!Q36)),"")</f>
        <v/>
      </c>
      <c r="G12" s="220" t="str">
        <f>IFERROR(RIGHT(ORARIO_GENERALE!G13,LEN(ORARIO_GENERALE!G13)+SEARCH(" ",ORARIO_GENERALE!G13)),"")</f>
        <v/>
      </c>
      <c r="H12" s="220" t="str">
        <f t="shared" ref="H12:I12" si="17">IFERROR(RIGHT(#REF!,LEN(#REF!)+SEARCH(" ",#REF!)),"")</f>
        <v/>
      </c>
      <c r="I12" s="220" t="str">
        <f t="shared" si="17"/>
        <v/>
      </c>
      <c r="J12" s="220" t="str">
        <f>ORARIO_GENERALE!J13</f>
        <v/>
      </c>
      <c r="K12" s="220" t="str">
        <f>IFERROR(RIGHT(ORARIO_GENERALE!K11,LEN(ORARIO_GENERALE!K11)+SEARCH(" ",ORARIO_GENERALE!K11)),"")</f>
        <v/>
      </c>
      <c r="L12" s="220" t="str">
        <f t="shared" ref="L12:P12" si="18">IFERROR(RIGHT(#REF!,LEN(#REF!)+SEARCH(" ",#REF!)),"")</f>
        <v/>
      </c>
      <c r="M12" s="220" t="str">
        <f t="shared" si="18"/>
        <v/>
      </c>
      <c r="N12" s="220" t="str">
        <f t="shared" si="18"/>
        <v/>
      </c>
      <c r="O12" s="220" t="str">
        <f t="shared" si="18"/>
        <v/>
      </c>
      <c r="P12" s="221" t="str">
        <f t="shared" si="18"/>
        <v/>
      </c>
    </row>
    <row r="13" ht="15.75" customHeight="1">
      <c r="B13" s="218"/>
      <c r="C13" s="219" t="str">
        <f>ORARIO_GENERALE!C14</f>
        <v>19:00-20:00</v>
      </c>
      <c r="D13" s="220" t="str">
        <f>IFERROR(RIGHT(ORARIO_GENERALE!D14,LEN(ORARIO_GENERALE!D14)+SEARCH(" ",ORARIO_GENERALE!D14)),"")</f>
        <v/>
      </c>
      <c r="E13" s="220" t="str">
        <f>IFERROR(RIGHT(ORARIO_GENERALE!E14,LEN(ORARIO_GENERALE!E14)+SEARCH(" ",ORARIO_GENERALE!E14)),"")</f>
        <v/>
      </c>
      <c r="F13" s="220" t="str">
        <f>IFERROR(RIGHT(ORARIO_GENERALE!F14,LEN(ORARIO_GENERALE!F14)+SEARCH(" ",ORARIO_GENERALE!F14)),"")</f>
        <v/>
      </c>
      <c r="G13" s="220" t="str">
        <f>IFERROR(RIGHT(ORARIO_GENERALE!G14,LEN(ORARIO_GENERALE!G14)+SEARCH(" ",ORARIO_GENERALE!G14)),"")</f>
        <v/>
      </c>
      <c r="H13" s="220" t="str">
        <f t="shared" ref="H13:I13" si="19">IFERROR(RIGHT(#REF!,LEN(#REF!)+SEARCH(" ",#REF!)),"")</f>
        <v/>
      </c>
      <c r="I13" s="220" t="str">
        <f t="shared" si="19"/>
        <v/>
      </c>
      <c r="J13" s="220" t="str">
        <f>ORARIO_GENERALE!J14</f>
        <v/>
      </c>
      <c r="K13" s="220" t="str">
        <f>IFERROR(RIGHT(ORARIO_GENERALE!K12,LEN(ORARIO_GENERALE!K12)+SEARCH(" ",ORARIO_GENERALE!K12)),"")</f>
        <v/>
      </c>
      <c r="L13" s="220" t="str">
        <f t="shared" ref="L13:P13" si="20">IFERROR(RIGHT(#REF!,LEN(#REF!)+SEARCH(" ",#REF!)),"")</f>
        <v/>
      </c>
      <c r="M13" s="220" t="str">
        <f t="shared" si="20"/>
        <v/>
      </c>
      <c r="N13" s="220" t="str">
        <f t="shared" si="20"/>
        <v/>
      </c>
      <c r="O13" s="220" t="str">
        <f t="shared" si="20"/>
        <v/>
      </c>
      <c r="P13" s="221" t="str">
        <f t="shared" si="20"/>
        <v/>
      </c>
    </row>
    <row r="14" ht="15.75" customHeight="1">
      <c r="B14" s="218"/>
      <c r="C14" s="245" t="str">
        <f t="shared" ref="C14:C15" si="23">#REF!</f>
        <v>#REF!</v>
      </c>
      <c r="D14" s="246" t="str">
        <f t="shared" ref="D14:I14" si="21">IFERROR(RIGHT(#REF!,LEN(#REF!)+SEARCH(" ",#REF!)),"")</f>
        <v/>
      </c>
      <c r="E14" s="246" t="str">
        <f t="shared" si="21"/>
        <v/>
      </c>
      <c r="F14" s="246" t="str">
        <f t="shared" si="21"/>
        <v/>
      </c>
      <c r="G14" s="246" t="str">
        <f t="shared" si="21"/>
        <v/>
      </c>
      <c r="H14" s="246" t="str">
        <f t="shared" si="21"/>
        <v/>
      </c>
      <c r="I14" s="246" t="str">
        <f t="shared" si="21"/>
        <v/>
      </c>
      <c r="J14" s="246" t="str">
        <f t="shared" ref="J14:J15" si="25">#REF!</f>
        <v>#REF!</v>
      </c>
      <c r="K14" s="246" t="str">
        <f t="shared" ref="K14:P14" si="22">IFERROR(RIGHT(#REF!,LEN(#REF!)+SEARCH(" ",#REF!)),"")</f>
        <v/>
      </c>
      <c r="L14" s="246" t="str">
        <f t="shared" si="22"/>
        <v/>
      </c>
      <c r="M14" s="246" t="str">
        <f t="shared" si="22"/>
        <v/>
      </c>
      <c r="N14" s="246" t="str">
        <f t="shared" si="22"/>
        <v/>
      </c>
      <c r="O14" s="246" t="str">
        <f t="shared" si="22"/>
        <v/>
      </c>
      <c r="P14" s="247" t="str">
        <f t="shared" si="22"/>
        <v/>
      </c>
    </row>
    <row r="15" ht="15.75" customHeight="1">
      <c r="B15" s="248" t="s">
        <v>22</v>
      </c>
      <c r="C15" s="214" t="str">
        <f t="shared" si="23"/>
        <v>#REF!</v>
      </c>
      <c r="D15" s="215" t="str">
        <f t="shared" ref="D15:I15" si="24">IFERROR(RIGHT(#REF!,LEN(#REF!)+SEARCH(" ",#REF!)),"")</f>
        <v/>
      </c>
      <c r="E15" s="215" t="str">
        <f t="shared" si="24"/>
        <v/>
      </c>
      <c r="F15" s="215" t="str">
        <f t="shared" si="24"/>
        <v/>
      </c>
      <c r="G15" s="215" t="str">
        <f t="shared" si="24"/>
        <v/>
      </c>
      <c r="H15" s="215" t="str">
        <f t="shared" si="24"/>
        <v/>
      </c>
      <c r="I15" s="215" t="str">
        <f t="shared" si="24"/>
        <v/>
      </c>
      <c r="J15" s="215" t="str">
        <f t="shared" si="25"/>
        <v>#REF!</v>
      </c>
      <c r="K15" s="215" t="str">
        <f t="shared" ref="K15:P15" si="26">IFERROR(RIGHT(#REF!,LEN(#REF!)+SEARCH(" ",#REF!)),"")</f>
        <v/>
      </c>
      <c r="L15" s="215" t="str">
        <f t="shared" si="26"/>
        <v/>
      </c>
      <c r="M15" s="215" t="str">
        <f t="shared" si="26"/>
        <v/>
      </c>
      <c r="N15" s="215" t="str">
        <f t="shared" si="26"/>
        <v/>
      </c>
      <c r="O15" s="215" t="str">
        <f t="shared" si="26"/>
        <v/>
      </c>
      <c r="P15" s="216" t="str">
        <f t="shared" si="26"/>
        <v/>
      </c>
      <c r="Q15" s="217" t="str">
        <f t="shared" ref="Q15:Q19" si="29">IFERROR(RIGHT(#REF!,LEN(#REF!)-SEARCH(" ",#REF!)),"")</f>
        <v/>
      </c>
    </row>
    <row r="16" ht="15.75" customHeight="1">
      <c r="C16" s="219" t="str">
        <f>ORARIO_GENERALE!C15</f>
        <v>09:00-10:00</v>
      </c>
      <c r="D16" s="220" t="str">
        <f t="shared" ref="D16:I16" si="27">IFERROR(RIGHT(#REF!,LEN(#REF!)+SEARCH(" ",#REF!)),"")</f>
        <v/>
      </c>
      <c r="E16" s="220" t="str">
        <f t="shared" si="27"/>
        <v/>
      </c>
      <c r="F16" s="220" t="str">
        <f t="shared" si="27"/>
        <v/>
      </c>
      <c r="G16" s="220" t="str">
        <f t="shared" si="27"/>
        <v/>
      </c>
      <c r="H16" s="220" t="str">
        <f t="shared" si="27"/>
        <v/>
      </c>
      <c r="I16" s="220" t="str">
        <f t="shared" si="27"/>
        <v/>
      </c>
      <c r="J16" s="220" t="str">
        <f>ORARIO_GENERALE!J15</f>
        <v/>
      </c>
      <c r="K16" s="220" t="str">
        <f t="shared" ref="K16:P16" si="28">IFERROR(RIGHT(#REF!,LEN(#REF!)+SEARCH(" ",#REF!)),"")</f>
        <v/>
      </c>
      <c r="L16" s="220" t="str">
        <f t="shared" si="28"/>
        <v/>
      </c>
      <c r="M16" s="220" t="str">
        <f t="shared" si="28"/>
        <v/>
      </c>
      <c r="N16" s="220" t="str">
        <f t="shared" si="28"/>
        <v/>
      </c>
      <c r="O16" s="220" t="str">
        <f t="shared" si="28"/>
        <v/>
      </c>
      <c r="P16" s="221" t="str">
        <f t="shared" si="28"/>
        <v/>
      </c>
      <c r="Q16" s="217" t="str">
        <f t="shared" si="29"/>
        <v/>
      </c>
      <c r="R16" s="217" t="str">
        <f>IFERROR(RIGHT(ORARIO_GENERALE!N15,LEN(ORARIO_GENERALE!N15)-SEARCH(" ",ORARIO_GENERALE!N15)),"")</f>
        <v/>
      </c>
    </row>
    <row r="17" ht="15.75" customHeight="1">
      <c r="C17" s="219" t="str">
        <f>ORARIO_GENERALE!C16</f>
        <v>10:00-11:00</v>
      </c>
      <c r="D17" s="220" t="str">
        <f>IFERROR(RIGHT(ORARIO_GENERALE!D15,LEN(ORARIO_GENERALE!D15)+SEARCH(" ",ORARIO_GENERALE!D15)),"")</f>
        <v/>
      </c>
      <c r="E17" s="220" t="str">
        <f>IFERROR(RIGHT(ORARIO_GENERALE!E15,LEN(ORARIO_GENERALE!E15)+SEARCH(" ",ORARIO_GENERALE!E15)),"")</f>
        <v/>
      </c>
      <c r="F17" s="220" t="str">
        <f>IFERROR(RIGHT(ORARIO_GENERALE!F15,LEN(ORARIO_GENERALE!F15)+SEARCH(" ",ORARIO_GENERALE!F15)),"")</f>
        <v>MPPC 7</v>
      </c>
      <c r="G17" s="220" t="str">
        <f>IFERROR(RIGHT(ORARIO_GENERALE!G15,LEN(ORARIO_GENERALE!G15)+SEARCH(" ",ORARIO_GENERALE!G15)),"")</f>
        <v>MPPA 4</v>
      </c>
      <c r="H17" s="220" t="str">
        <f>IFERROR(RIGHT(ORARIO_GENERALE!D37,LEN(ORARIO_GENERALE!D37)+SEARCH(" ",ORARIO_GENERALE!D37)),"")</f>
        <v>R/P  D</v>
      </c>
      <c r="I17" s="220" t="str">
        <f t="shared" ref="I17:I18" si="31">IFERROR(RIGHT(#REF!,LEN(#REF!)+SEARCH(" ",#REF!)),"")</f>
        <v/>
      </c>
      <c r="J17" s="220" t="str">
        <f>ORARIO_GENERALE!J16</f>
        <v/>
      </c>
      <c r="K17" s="220" t="str">
        <f t="shared" ref="K17:P17" si="30">IFERROR(RIGHT(#REF!,LEN(#REF!)+SEARCH(" ",#REF!)),"")</f>
        <v/>
      </c>
      <c r="L17" s="220" t="str">
        <f t="shared" si="30"/>
        <v/>
      </c>
      <c r="M17" s="220" t="str">
        <f t="shared" si="30"/>
        <v/>
      </c>
      <c r="N17" s="220" t="str">
        <f t="shared" si="30"/>
        <v/>
      </c>
      <c r="O17" s="220" t="str">
        <f t="shared" si="30"/>
        <v/>
      </c>
      <c r="P17" s="221" t="str">
        <f t="shared" si="30"/>
        <v/>
      </c>
      <c r="Q17" s="217" t="str">
        <f t="shared" si="29"/>
        <v/>
      </c>
      <c r="R17" s="217" t="str">
        <f>IFERROR(RIGHT(ORARIO_GENERALE!N16,LEN(ORARIO_GENERALE!N16)-SEARCH(" ",ORARIO_GENERALE!N16)),"")</f>
        <v/>
      </c>
    </row>
    <row r="18" ht="15.75" customHeight="1">
      <c r="C18" s="219" t="str">
        <f>ORARIO_GENERALE!C17</f>
        <v>11:00-12:00</v>
      </c>
      <c r="D18" s="220" t="str">
        <f>IFERROR(RIGHT(ORARIO_GENERALE!D16,LEN(ORARIO_GENERALE!D16)+SEARCH(" ",ORARIO_GENERALE!D16)),"")</f>
        <v/>
      </c>
      <c r="E18" s="220" t="str">
        <f>IFERROR(RIGHT(ORARIO_GENERALE!E16,LEN(ORARIO_GENERALE!E16)+SEARCH(" ",ORARIO_GENERALE!E16)),"")</f>
        <v/>
      </c>
      <c r="F18" s="220" t="str">
        <f>IFERROR(RIGHT(ORARIO_GENERALE!F16,LEN(ORARIO_GENERALE!F16)+SEARCH(" ",ORARIO_GENERALE!F16)),"")</f>
        <v>MPPC 7</v>
      </c>
      <c r="G18" s="220" t="str">
        <f>IFERROR(RIGHT(ORARIO_GENERALE!G16,LEN(ORARIO_GENERALE!G16)+SEARCH(" ",ORARIO_GENERALE!G16)),"")</f>
        <v>MPPA 4</v>
      </c>
      <c r="H18" s="220" t="str">
        <f>IFERROR(RIGHT(ORARIO_GENERALE!D38,LEN(ORARIO_GENERALE!D38)+SEARCH(" ",ORARIO_GENERALE!D38)),"")</f>
        <v/>
      </c>
      <c r="I18" s="220" t="str">
        <f t="shared" si="31"/>
        <v/>
      </c>
      <c r="J18" s="220" t="str">
        <f>ORARIO_GENERALE!J17</f>
        <v/>
      </c>
      <c r="K18" s="220" t="str">
        <f t="shared" ref="K18:P18" si="32">IFERROR(RIGHT(#REF!,LEN(#REF!)+SEARCH(" ",#REF!)),"")</f>
        <v/>
      </c>
      <c r="L18" s="220" t="str">
        <f t="shared" si="32"/>
        <v/>
      </c>
      <c r="M18" s="220" t="str">
        <f t="shared" si="32"/>
        <v/>
      </c>
      <c r="N18" s="220" t="str">
        <f t="shared" si="32"/>
        <v/>
      </c>
      <c r="O18" s="220" t="str">
        <f t="shared" si="32"/>
        <v/>
      </c>
      <c r="P18" s="221" t="str">
        <f t="shared" si="32"/>
        <v/>
      </c>
      <c r="Q18" s="217" t="str">
        <f t="shared" si="29"/>
        <v/>
      </c>
      <c r="R18" s="217" t="str">
        <f>IFERROR(RIGHT(ORARIO_GENERALE!N17,LEN(ORARIO_GENERALE!N17)-SEARCH(" ",ORARIO_GENERALE!N17)),"")</f>
        <v/>
      </c>
    </row>
    <row r="19" ht="15.75" customHeight="1">
      <c r="C19" s="219" t="str">
        <f>ORARIO_GENERALE!C18</f>
        <v>12:00-13:00</v>
      </c>
      <c r="D19" s="220" t="str">
        <f>IFERROR(RIGHT(ORARIO_GENERALE!D17,LEN(ORARIO_GENERALE!D17)+SEARCH(" ",ORARIO_GENERALE!D17)),"")</f>
        <v/>
      </c>
      <c r="E19" s="220" t="str">
        <f>IFERROR(RIGHT(#REF!,LEN(#REF!)+SEARCH(" ",#REF!)),"")</f>
        <v/>
      </c>
      <c r="F19" s="220" t="str">
        <f>IFERROR(RIGHT(ORARIO_GENERALE!E18,LEN(ORARIO_GENERALE!E18)+SEARCH(" ",ORARIO_GENERALE!E18)),"")</f>
        <v>MPPB 7</v>
      </c>
      <c r="G19" s="220" t="str">
        <f>IFERROR(RIGHT(ORARIO_GENERALE!G17,LEN(ORARIO_GENERALE!G17)+SEARCH(" ",ORARIO_GENERALE!G17)),"")</f>
        <v>MPPC 7</v>
      </c>
      <c r="H19" s="220" t="str">
        <f t="shared" ref="H19:I19" si="33">IFERROR(RIGHT(#REF!,LEN(#REF!)+SEARCH(" ",#REF!)),"")</f>
        <v/>
      </c>
      <c r="I19" s="220" t="str">
        <f t="shared" si="33"/>
        <v/>
      </c>
      <c r="J19" s="220" t="str">
        <f>ORARIO_GENERALE!J18</f>
        <v/>
      </c>
      <c r="K19" s="220" t="str">
        <f t="shared" ref="K19:P19" si="34">IFERROR(RIGHT(#REF!,LEN(#REF!)+SEARCH(" ",#REF!)),"")</f>
        <v/>
      </c>
      <c r="L19" s="220" t="str">
        <f t="shared" si="34"/>
        <v/>
      </c>
      <c r="M19" s="220" t="str">
        <f t="shared" si="34"/>
        <v/>
      </c>
      <c r="N19" s="220" t="str">
        <f t="shared" si="34"/>
        <v/>
      </c>
      <c r="O19" s="220" t="str">
        <f t="shared" si="34"/>
        <v/>
      </c>
      <c r="P19" s="221" t="str">
        <f t="shared" si="34"/>
        <v/>
      </c>
      <c r="Q19" s="217" t="str">
        <f t="shared" si="29"/>
        <v/>
      </c>
      <c r="R19" s="217" t="str">
        <f>IFERROR(RIGHT(ORARIO_GENERALE!N18,LEN(ORARIO_GENERALE!N18)-SEARCH(" ",ORARIO_GENERALE!N18)),"")</f>
        <v/>
      </c>
    </row>
    <row r="20" ht="15.75" customHeight="1">
      <c r="C20" s="219" t="str">
        <f>ORARIO_GENERALE!C19</f>
        <v>13:00-14:00</v>
      </c>
      <c r="D20" s="220" t="str">
        <f t="shared" ref="D20:F20" si="35">IFERROR(RIGHT(#REF!,LEN(#REF!)+SEARCH(" ",#REF!)),"")</f>
        <v/>
      </c>
      <c r="E20" s="220" t="str">
        <f t="shared" si="35"/>
        <v/>
      </c>
      <c r="F20" s="220" t="str">
        <f t="shared" si="35"/>
        <v/>
      </c>
      <c r="G20" s="220" t="str">
        <f>IFERROR(RIGHT(ORARIO_GENERALE!G18,LEN(ORARIO_GENERALE!G18)+SEARCH(" ",ORARIO_GENERALE!G18)),"")</f>
        <v/>
      </c>
      <c r="H20" s="220" t="str">
        <f>IFERROR(RIGHT(ORARIO_GENERALE!I18,LEN(ORARIO_GENERALE!I18)+SEARCH(" ",ORARIO_GENERALE!I18)),"")</f>
        <v/>
      </c>
      <c r="I20" s="220" t="str">
        <f t="shared" ref="I20:I21" si="37">IFERROR(RIGHT(#REF!,LEN(#REF!)+SEARCH(" ",#REF!)),"")</f>
        <v/>
      </c>
      <c r="J20" s="220" t="str">
        <f>ORARIO_GENERALE!J19</f>
        <v/>
      </c>
      <c r="K20" s="220" t="str">
        <f t="shared" ref="K20:P20" si="36">IFERROR(RIGHT(#REF!,LEN(#REF!)+SEARCH(" ",#REF!)),"")</f>
        <v/>
      </c>
      <c r="L20" s="220" t="str">
        <f t="shared" si="36"/>
        <v/>
      </c>
      <c r="M20" s="220" t="str">
        <f t="shared" si="36"/>
        <v/>
      </c>
      <c r="N20" s="220" t="str">
        <f t="shared" si="36"/>
        <v/>
      </c>
      <c r="O20" s="220" t="str">
        <f t="shared" si="36"/>
        <v/>
      </c>
      <c r="P20" s="221" t="str">
        <f t="shared" si="36"/>
        <v/>
      </c>
      <c r="Q20" s="217" t="str">
        <f>IFERROR(RIGHT(ORARIO_GENERALE!Q18,LEN(ORARIO_GENERALE!Q18)-SEARCH(" ",ORARIO_GENERALE!Q18)),"")</f>
        <v>DI PRIMO PERIODO </v>
      </c>
      <c r="R20" s="217" t="str">
        <f>IFERROR(RIGHT(ORARIO_GENERALE!N19,LEN(ORARIO_GENERALE!N19)-SEARCH(" ",ORARIO_GENERALE!N19)),"")</f>
        <v/>
      </c>
    </row>
    <row r="21" ht="15.75" customHeight="1">
      <c r="C21" s="219" t="str">
        <f>ORARIO_GENERALE!C20</f>
        <v>14:00-15:00</v>
      </c>
      <c r="D21" s="220" t="str">
        <f>IFERROR(RIGHT(ORARIO_GENERALE!D18,LEN(ORARIO_GENERALE!D18)+SEARCH(" ",ORARIO_GENERALE!D18)),"")</f>
        <v>R/P D</v>
      </c>
      <c r="E21" s="220" t="str">
        <f>IFERROR(RIGHT(ORARIO_GENERALE!G19,LEN(ORARIO_GENERALE!G19)+SEARCH(" ",ORARIO_GENERALE!G19)),"")</f>
        <v/>
      </c>
      <c r="F21" s="220" t="str">
        <f>IFERROR(RIGHT(ORARIO_GENERALE!F19,LEN(ORARIO_GENERALE!F19)+SEARCH(" ",ORARIO_GENERALE!F19)),"")</f>
        <v>R/P B</v>
      </c>
      <c r="G21" s="220" t="str">
        <f>IFERROR(RIGHT(#REF!,LEN(#REF!)+SEARCH(" ",#REF!)),"")</f>
        <v/>
      </c>
      <c r="H21" s="220" t="str">
        <f>IFERROR(RIGHT(ORARIO_GENERALE!I19,LEN(ORARIO_GENERALE!I19)+SEARCH(" ",ORARIO_GENERALE!I19)),"")</f>
        <v/>
      </c>
      <c r="I21" s="220" t="str">
        <f t="shared" si="37"/>
        <v/>
      </c>
      <c r="J21" s="220" t="str">
        <f>ORARIO_GENERALE!J20</f>
        <v/>
      </c>
      <c r="K21" s="220" t="str">
        <f t="shared" ref="K21:P21" si="38">IFERROR(RIGHT(#REF!,LEN(#REF!)+SEARCH(" ",#REF!)),"")</f>
        <v/>
      </c>
      <c r="L21" s="220" t="str">
        <f t="shared" si="38"/>
        <v/>
      </c>
      <c r="M21" s="220" t="str">
        <f t="shared" si="38"/>
        <v/>
      </c>
      <c r="N21" s="220" t="str">
        <f t="shared" si="38"/>
        <v/>
      </c>
      <c r="O21" s="220" t="str">
        <f t="shared" si="38"/>
        <v/>
      </c>
      <c r="P21" s="221" t="str">
        <f t="shared" si="38"/>
        <v/>
      </c>
      <c r="Q21" s="217" t="str">
        <f t="shared" ref="Q21:Q36" si="41">IFERROR(RIGHT(#REF!,LEN(#REF!)-SEARCH(" ",#REF!)),"")</f>
        <v/>
      </c>
      <c r="R21" s="217" t="str">
        <f>IFERROR(RIGHT(ORARIO_GENERALE!N20,LEN(ORARIO_GENERALE!N20)-SEARCH(" ",ORARIO_GENERALE!N20)),"")</f>
        <v/>
      </c>
    </row>
    <row r="22" ht="15.75" customHeight="1">
      <c r="C22" s="219" t="str">
        <f>ORARIO_GENERALE!C21</f>
        <v>15:00-16:00</v>
      </c>
      <c r="D22" s="220" t="str">
        <f>IFERROR(RIGHT(ORARIO_GENERALE!D20,LEN(ORARIO_GENERALE!D20)+SEARCH(" ",ORARIO_GENERALE!D20)),"")</f>
        <v>MPPD 1</v>
      </c>
      <c r="E22" s="220" t="str">
        <f>IFERROR(RIGHT(ORARIO_GENERALE!E20,LEN(ORARIO_GENERALE!E20)+SEARCH(" ",ORARIO_GENERALE!E20)),"")</f>
        <v>MPPB 7</v>
      </c>
      <c r="F22" s="220" t="str">
        <f>IFERROR(RIGHT(ORARIO_GENERALE!F20,LEN(ORARIO_GENERALE!F20)+SEARCH(" ",ORARIO_GENERALE!F20)),"")</f>
        <v/>
      </c>
      <c r="G22" s="220" t="str">
        <f>IFERROR(RIGHT(ORARIO_GENERALE!G20,LEN(ORARIO_GENERALE!G20)+SEARCH(" ",ORARIO_GENERALE!G20)),"")</f>
        <v/>
      </c>
      <c r="H22" s="220" t="str">
        <f t="shared" ref="H22:I22" si="39">IFERROR(RIGHT(#REF!,LEN(#REF!)+SEARCH(" ",#REF!)),"")</f>
        <v/>
      </c>
      <c r="I22" s="220" t="str">
        <f t="shared" si="39"/>
        <v/>
      </c>
      <c r="J22" s="220" t="str">
        <f>ORARIO_GENERALE!J21</f>
        <v/>
      </c>
      <c r="K22" s="220" t="str">
        <f>IFERROR(RIGHT(ORARIO_GENERALE!K21,LEN(ORARIO_GENERALE!K21)+SEARCH(" ",ORARIO_GENERALE!K21)),"")</f>
        <v/>
      </c>
      <c r="L22" s="220" t="str">
        <f t="shared" ref="L22:P22" si="40">IFERROR(RIGHT(#REF!,LEN(#REF!)+SEARCH(" ",#REF!)),"")</f>
        <v/>
      </c>
      <c r="M22" s="220" t="str">
        <f t="shared" si="40"/>
        <v/>
      </c>
      <c r="N22" s="220" t="str">
        <f t="shared" si="40"/>
        <v/>
      </c>
      <c r="O22" s="220" t="str">
        <f t="shared" si="40"/>
        <v/>
      </c>
      <c r="P22" s="221" t="str">
        <f t="shared" si="40"/>
        <v/>
      </c>
      <c r="Q22" s="217" t="str">
        <f t="shared" si="41"/>
        <v/>
      </c>
      <c r="R22" s="217" t="str">
        <f>IFERROR(RIGHT(ORARIO_GENERALE!N21,LEN(ORARIO_GENERALE!N21)-SEARCH(" ",ORARIO_GENERALE!N21)),"")</f>
        <v/>
      </c>
    </row>
    <row r="23" ht="15.75" customHeight="1">
      <c r="C23" s="219" t="str">
        <f>ORARIO_GENERALE!C22</f>
        <v>16:00-17:00</v>
      </c>
      <c r="D23" s="220" t="str">
        <f>IFERROR(RIGHT(ORARIO_GENERALE!D21,LEN(ORARIO_GENERALE!D21)+SEARCH(" ",ORARIO_GENERALE!D21)),"")</f>
        <v/>
      </c>
      <c r="E23" s="220" t="str">
        <f>IFERROR(RIGHT(ORARIO_GENERALE!E21,LEN(ORARIO_GENERALE!E21)+SEARCH(" ",ORARIO_GENERALE!E21)),"")</f>
        <v/>
      </c>
      <c r="F23" s="220" t="str">
        <f>IFERROR(RIGHT(ORARIO_GENERALE!F21,LEN(ORARIO_GENERALE!F21)+SEARCH(" ",ORARIO_GENERALE!F21)),"")</f>
        <v/>
      </c>
      <c r="G23" s="220" t="str">
        <f>IFERROR(RIGHT(ORARIO_GENERALE!G21,LEN(ORARIO_GENERALE!G21)+SEARCH(" ",ORARIO_GENERALE!G21)),"")</f>
        <v/>
      </c>
      <c r="H23" s="220" t="str">
        <f>IFERROR(RIGHT(ORARIO_GENERALE!I21,LEN(ORARIO_GENERALE!I21)+SEARCH(" ",ORARIO_GENERALE!I21)),"")</f>
        <v/>
      </c>
      <c r="I23" s="220" t="str">
        <f t="shared" ref="I23:I25" si="43">IFERROR(RIGHT(#REF!,LEN(#REF!)+SEARCH(" ",#REF!)),"")</f>
        <v/>
      </c>
      <c r="J23" s="220" t="str">
        <f>ORARIO_GENERALE!J22</f>
        <v/>
      </c>
      <c r="K23" s="220" t="str">
        <f>IFERROR(RIGHT(ORARIO_GENERALE!K22,LEN(ORARIO_GENERALE!K22)+SEARCH(" ",ORARIO_GENERALE!K22)),"")</f>
        <v/>
      </c>
      <c r="L23" s="220" t="str">
        <f t="shared" ref="L23:P23" si="42">IFERROR(RIGHT(#REF!,LEN(#REF!)+SEARCH(" ",#REF!)),"")</f>
        <v/>
      </c>
      <c r="M23" s="220" t="str">
        <f t="shared" si="42"/>
        <v/>
      </c>
      <c r="N23" s="220" t="str">
        <f t="shared" si="42"/>
        <v/>
      </c>
      <c r="O23" s="220" t="str">
        <f t="shared" si="42"/>
        <v/>
      </c>
      <c r="P23" s="221" t="str">
        <f t="shared" si="42"/>
        <v/>
      </c>
      <c r="Q23" s="217" t="str">
        <f t="shared" si="41"/>
        <v/>
      </c>
      <c r="R23" s="217" t="str">
        <f>IFERROR(RIGHT(ORARIO_GENERALE!N22,LEN(ORARIO_GENERALE!N22)-SEARCH(" ",ORARIO_GENERALE!N22)),"")</f>
        <v/>
      </c>
    </row>
    <row r="24" ht="15.75" customHeight="1">
      <c r="C24" s="219" t="str">
        <f>ORARIO_GENERALE!C23</f>
        <v>17:00-18:00</v>
      </c>
      <c r="D24" s="220" t="str">
        <f>IFERROR(RIGHT(ORARIO_GENERALE!D23,LEN(ORARIO_GENERALE!D23)+SEARCH(" ",ORARIO_GENERALE!D23)),"")</f>
        <v/>
      </c>
      <c r="E24" s="220" t="str">
        <f>IFERROR(RIGHT(ORARIO_GENERALE!E23,LEN(ORARIO_GENERALE!E23)+SEARCH(" ",ORARIO_GENERALE!E23)),"")</f>
        <v/>
      </c>
      <c r="F24" s="220" t="str">
        <f>IFERROR(RIGHT(ORARIO_GENERALE!F23,LEN(ORARIO_GENERALE!F23)+SEARCH(" ",ORARIO_GENERALE!F23)),"")</f>
        <v/>
      </c>
      <c r="G24" s="220" t="str">
        <f>IFERROR(RIGHT(#REF!,LEN(#REF!)+SEARCH(" ",#REF!)),"")</f>
        <v/>
      </c>
      <c r="H24" s="220" t="str">
        <f>IFERROR(RIGHT(ORARIO_GENERALE!I23,LEN(ORARIO_GENERALE!I23)+SEARCH(" ",ORARIO_GENERALE!I23)),"")</f>
        <v/>
      </c>
      <c r="I24" s="220" t="str">
        <f t="shared" si="43"/>
        <v/>
      </c>
      <c r="J24" s="220" t="str">
        <f>ORARIO_GENERALE!J23</f>
        <v/>
      </c>
      <c r="K24" s="220" t="str">
        <f>IFERROR(RIGHT(ORARIO_GENERALE!K23,LEN(ORARIO_GENERALE!K23)+SEARCH(" ",ORARIO_GENERALE!K23)),"")</f>
        <v/>
      </c>
      <c r="L24" s="220" t="str">
        <f t="shared" ref="L24:P24" si="44">IFERROR(RIGHT(#REF!,LEN(#REF!)+SEARCH(" ",#REF!)),"")</f>
        <v/>
      </c>
      <c r="M24" s="220" t="str">
        <f t="shared" si="44"/>
        <v/>
      </c>
      <c r="N24" s="220" t="str">
        <f t="shared" si="44"/>
        <v/>
      </c>
      <c r="O24" s="220" t="str">
        <f t="shared" si="44"/>
        <v/>
      </c>
      <c r="P24" s="221" t="str">
        <f t="shared" si="44"/>
        <v/>
      </c>
      <c r="Q24" s="217" t="str">
        <f t="shared" si="41"/>
        <v/>
      </c>
      <c r="R24" s="217" t="str">
        <f>IFERROR(RIGHT(ORARIO_GENERALE!N23,LEN(ORARIO_GENERALE!N23)-SEARCH(" ",ORARIO_GENERALE!N23)),"")</f>
        <v/>
      </c>
    </row>
    <row r="25" ht="15.75" customHeight="1">
      <c r="C25" s="219" t="str">
        <f>ORARIO_GENERALE!C24</f>
        <v>18:00-19:00</v>
      </c>
      <c r="D25" s="220" t="str">
        <f>IFERROR(RIGHT(ORARIO_GENERALE!D24,LEN(ORARIO_GENERALE!D24)+SEARCH(" ",ORARIO_GENERALE!D24)),"")</f>
        <v/>
      </c>
      <c r="E25" s="220" t="str">
        <f>IFERROR(RIGHT(ORARIO_GENERALE!E24,LEN(ORARIO_GENERALE!E24)+SEARCH(" ",ORARIO_GENERALE!E24)),"")</f>
        <v/>
      </c>
      <c r="F25" s="220" t="str">
        <f>IFERROR(RIGHT(ORARIO_GENERALE!F24,LEN(ORARIO_GENERALE!F24)+SEARCH(" ",ORARIO_GENERALE!F24)),"")</f>
        <v/>
      </c>
      <c r="G25" s="220" t="str">
        <f>IFERROR(RIGHT(ORARIO_GENERALE!G24,LEN(ORARIO_GENERALE!G24)+SEARCH(" ",ORARIO_GENERALE!G24)),"")</f>
        <v/>
      </c>
      <c r="H25" s="220" t="str">
        <f>IFERROR(RIGHT(ORARIO_GENERALE!I24,LEN(ORARIO_GENERALE!I24)+SEARCH(" ",ORARIO_GENERALE!I24)),"")</f>
        <v/>
      </c>
      <c r="I25" s="220" t="str">
        <f t="shared" si="43"/>
        <v/>
      </c>
      <c r="J25" s="220" t="str">
        <f>ORARIO_GENERALE!J24</f>
        <v/>
      </c>
      <c r="K25" s="220" t="str">
        <f>IFERROR(RIGHT(ORARIO_GENERALE!K24,LEN(ORARIO_GENERALE!K24)+SEARCH(" ",ORARIO_GENERALE!K24)),"")</f>
        <v/>
      </c>
      <c r="L25" s="220" t="str">
        <f t="shared" ref="L25:P25" si="45">IFERROR(RIGHT(#REF!,LEN(#REF!)+SEARCH(" ",#REF!)),"")</f>
        <v/>
      </c>
      <c r="M25" s="220" t="str">
        <f t="shared" si="45"/>
        <v/>
      </c>
      <c r="N25" s="220" t="str">
        <f t="shared" si="45"/>
        <v/>
      </c>
      <c r="O25" s="220" t="str">
        <f t="shared" si="45"/>
        <v/>
      </c>
      <c r="P25" s="221" t="str">
        <f t="shared" si="45"/>
        <v/>
      </c>
      <c r="Q25" s="217" t="str">
        <f t="shared" si="41"/>
        <v/>
      </c>
      <c r="R25" s="217" t="str">
        <f>IFERROR(RIGHT(ORARIO_GENERALE!N24,LEN(ORARIO_GENERALE!N24)-SEARCH(" ",ORARIO_GENERALE!N24)),"")</f>
        <v/>
      </c>
    </row>
    <row r="26" ht="15.75" customHeight="1">
      <c r="C26" s="219" t="str">
        <f>ORARIO_GENERALE!C25</f>
        <v>19:00-20:00</v>
      </c>
      <c r="D26" s="220" t="str">
        <f>IFERROR(RIGHT(ORARIO_GENERALE!D25,LEN(ORARIO_GENERALE!D25)+SEARCH(" ",ORARIO_GENERALE!D25)),"")</f>
        <v/>
      </c>
      <c r="E26" s="220" t="str">
        <f>IFERROR(RIGHT(ORARIO_GENERALE!E25,LEN(ORARIO_GENERALE!E25)+SEARCH(" ",ORARIO_GENERALE!E25)),"")</f>
        <v/>
      </c>
      <c r="F26" s="220" t="str">
        <f>IFERROR(RIGHT(ORARIO_GENERALE!F25,LEN(ORARIO_GENERALE!F25)+SEARCH(" ",ORARIO_GENERALE!F25)),"")</f>
        <v/>
      </c>
      <c r="G26" s="220" t="str">
        <f>IFERROR(RIGHT(ORARIO_GENERALE!G25,LEN(ORARIO_GENERALE!G25)+SEARCH(" ",ORARIO_GENERALE!G25)),"")</f>
        <v/>
      </c>
      <c r="H26" s="220" t="str">
        <f t="shared" ref="H26:I26" si="46">IFERROR(RIGHT(#REF!,LEN(#REF!)+SEARCH(" ",#REF!)),"")</f>
        <v/>
      </c>
      <c r="I26" s="220" t="str">
        <f t="shared" si="46"/>
        <v/>
      </c>
      <c r="J26" s="220" t="str">
        <f>ORARIO_GENERALE!J25</f>
        <v/>
      </c>
      <c r="K26" s="220" t="str">
        <f>IFERROR(RIGHT(ORARIO_GENERALE!K27,LEN(ORARIO_GENERALE!K27)+SEARCH(" ",ORARIO_GENERALE!K27)),"")</f>
        <v>MA2A 3</v>
      </c>
      <c r="L26" s="220" t="str">
        <f t="shared" ref="L26:P26" si="47">IFERROR(RIGHT(#REF!,LEN(#REF!)+SEARCH(" ",#REF!)),"")</f>
        <v/>
      </c>
      <c r="M26" s="220" t="str">
        <f t="shared" si="47"/>
        <v/>
      </c>
      <c r="N26" s="220" t="str">
        <f t="shared" si="47"/>
        <v/>
      </c>
      <c r="O26" s="220" t="str">
        <f t="shared" si="47"/>
        <v/>
      </c>
      <c r="P26" s="221" t="str">
        <f t="shared" si="47"/>
        <v/>
      </c>
      <c r="Q26" s="217" t="str">
        <f t="shared" si="41"/>
        <v/>
      </c>
      <c r="R26" s="217" t="str">
        <f>IFERROR(RIGHT(ORARIO_GENERALE!N25,LEN(ORARIO_GENERALE!N25)-SEARCH(" ",ORARIO_GENERALE!N25)),"")</f>
        <v/>
      </c>
    </row>
    <row r="27" ht="15.75" customHeight="1">
      <c r="C27" s="245" t="str">
        <f t="shared" ref="C27:C28" si="50">#REF!</f>
        <v>#REF!</v>
      </c>
      <c r="D27" s="246" t="str">
        <f t="shared" ref="D27:I27" si="48">IFERROR(RIGHT(#REF!,LEN(#REF!)+SEARCH(" ",#REF!)),"")</f>
        <v/>
      </c>
      <c r="E27" s="246" t="str">
        <f t="shared" si="48"/>
        <v/>
      </c>
      <c r="F27" s="246" t="str">
        <f t="shared" si="48"/>
        <v/>
      </c>
      <c r="G27" s="246" t="str">
        <f t="shared" si="48"/>
        <v/>
      </c>
      <c r="H27" s="246" t="str">
        <f t="shared" si="48"/>
        <v/>
      </c>
      <c r="I27" s="246" t="str">
        <f t="shared" si="48"/>
        <v/>
      </c>
      <c r="J27" s="246" t="str">
        <f t="shared" ref="J27:J28" si="52">#REF!</f>
        <v>#REF!</v>
      </c>
      <c r="K27" s="246" t="str">
        <f t="shared" ref="K27:P27" si="49">IFERROR(RIGHT(#REF!,LEN(#REF!)+SEARCH(" ",#REF!)),"")</f>
        <v/>
      </c>
      <c r="L27" s="246" t="str">
        <f t="shared" si="49"/>
        <v/>
      </c>
      <c r="M27" s="246" t="str">
        <f t="shared" si="49"/>
        <v/>
      </c>
      <c r="N27" s="246" t="str">
        <f t="shared" si="49"/>
        <v/>
      </c>
      <c r="O27" s="246" t="str">
        <f t="shared" si="49"/>
        <v/>
      </c>
      <c r="P27" s="247" t="str">
        <f t="shared" si="49"/>
        <v/>
      </c>
      <c r="Q27" s="217" t="str">
        <f t="shared" si="41"/>
        <v/>
      </c>
      <c r="R27" s="217" t="str">
        <f t="shared" ref="R27:R28" si="54">IFERROR(RIGHT(#REF!,LEN(#REF!)-SEARCH(" ",#REF!)),"")</f>
        <v/>
      </c>
    </row>
    <row r="28" ht="15.75" customHeight="1">
      <c r="B28" s="213" t="s">
        <v>23</v>
      </c>
      <c r="C28" s="214" t="str">
        <f t="shared" si="50"/>
        <v>#REF!</v>
      </c>
      <c r="D28" s="215" t="str">
        <f t="shared" ref="D28:I28" si="51">IFERROR(RIGHT(#REF!,LEN(#REF!)+SEARCH(" ",#REF!)),"")</f>
        <v/>
      </c>
      <c r="E28" s="215" t="str">
        <f t="shared" si="51"/>
        <v/>
      </c>
      <c r="F28" s="215" t="str">
        <f t="shared" si="51"/>
        <v/>
      </c>
      <c r="G28" s="215" t="str">
        <f t="shared" si="51"/>
        <v/>
      </c>
      <c r="H28" s="215" t="str">
        <f t="shared" si="51"/>
        <v/>
      </c>
      <c r="I28" s="215" t="str">
        <f t="shared" si="51"/>
        <v/>
      </c>
      <c r="J28" s="215" t="str">
        <f t="shared" si="52"/>
        <v>#REF!</v>
      </c>
      <c r="K28" s="215" t="str">
        <f t="shared" ref="K28:P28" si="53">IFERROR(RIGHT(#REF!,LEN(#REF!)+SEARCH(" ",#REF!)),"")</f>
        <v/>
      </c>
      <c r="L28" s="215" t="str">
        <f t="shared" si="53"/>
        <v/>
      </c>
      <c r="M28" s="215" t="str">
        <f t="shared" si="53"/>
        <v/>
      </c>
      <c r="N28" s="215" t="str">
        <f t="shared" si="53"/>
        <v/>
      </c>
      <c r="O28" s="215" t="str">
        <f t="shared" si="53"/>
        <v/>
      </c>
      <c r="P28" s="216" t="str">
        <f t="shared" si="53"/>
        <v/>
      </c>
      <c r="Q28" s="217" t="str">
        <f t="shared" si="41"/>
        <v/>
      </c>
      <c r="R28" s="217" t="str">
        <f t="shared" si="54"/>
        <v/>
      </c>
    </row>
    <row r="29" ht="15.75" customHeight="1">
      <c r="B29" s="218"/>
      <c r="C29" s="219" t="str">
        <f>ORARIO_GENERALE!C26</f>
        <v>09:00-10:00</v>
      </c>
      <c r="D29" s="220" t="str">
        <f t="shared" ref="D29:I29" si="55">IFERROR(RIGHT(#REF!,LEN(#REF!)+SEARCH(" ",#REF!)),"")</f>
        <v/>
      </c>
      <c r="E29" s="220" t="str">
        <f t="shared" si="55"/>
        <v/>
      </c>
      <c r="F29" s="220" t="str">
        <f t="shared" si="55"/>
        <v/>
      </c>
      <c r="G29" s="220" t="str">
        <f t="shared" si="55"/>
        <v/>
      </c>
      <c r="H29" s="220" t="str">
        <f t="shared" si="55"/>
        <v/>
      </c>
      <c r="I29" s="220" t="str">
        <f t="shared" si="55"/>
        <v/>
      </c>
      <c r="J29" s="220" t="str">
        <f>ORARIO_GENERALE!J26</f>
        <v/>
      </c>
      <c r="K29" s="220" t="str">
        <f t="shared" ref="K29:P29" si="56">IFERROR(RIGHT(#REF!,LEN(#REF!)+SEARCH(" ",#REF!)),"")</f>
        <v/>
      </c>
      <c r="L29" s="220" t="str">
        <f t="shared" si="56"/>
        <v/>
      </c>
      <c r="M29" s="220" t="str">
        <f t="shared" si="56"/>
        <v/>
      </c>
      <c r="N29" s="220" t="str">
        <f t="shared" si="56"/>
        <v/>
      </c>
      <c r="O29" s="220" t="str">
        <f t="shared" si="56"/>
        <v/>
      </c>
      <c r="P29" s="221" t="str">
        <f t="shared" si="56"/>
        <v/>
      </c>
      <c r="Q29" s="217" t="str">
        <f t="shared" si="41"/>
        <v/>
      </c>
      <c r="R29" s="217" t="str">
        <f>IFERROR(RIGHT(ORARIO_GENERALE!N26,LEN(ORARIO_GENERALE!N26)-SEARCH(" ",ORARIO_GENERALE!N26)),"")</f>
        <v/>
      </c>
    </row>
    <row r="30" ht="15.75" customHeight="1">
      <c r="B30" s="218"/>
      <c r="C30" s="219" t="str">
        <f>ORARIO_GENERALE!C27</f>
        <v>10:00-11:00</v>
      </c>
      <c r="D30" s="220" t="str">
        <f t="shared" ref="D30:I30" si="57">IFERROR(RIGHT(#REF!,LEN(#REF!)+SEARCH(" ",#REF!)),"")</f>
        <v/>
      </c>
      <c r="E30" s="220" t="str">
        <f t="shared" si="57"/>
        <v/>
      </c>
      <c r="F30" s="220" t="str">
        <f t="shared" si="57"/>
        <v/>
      </c>
      <c r="G30" s="220" t="str">
        <f t="shared" si="57"/>
        <v/>
      </c>
      <c r="H30" s="220" t="str">
        <f t="shared" si="57"/>
        <v/>
      </c>
      <c r="I30" s="220" t="str">
        <f t="shared" si="57"/>
        <v/>
      </c>
      <c r="J30" s="220" t="str">
        <f>ORARIO_GENERALE!J27</f>
        <v/>
      </c>
      <c r="K30" s="220" t="str">
        <f t="shared" ref="K30:P30" si="58">IFERROR(RIGHT(#REF!,LEN(#REF!)+SEARCH(" ",#REF!)),"")</f>
        <v/>
      </c>
      <c r="L30" s="220" t="str">
        <f t="shared" si="58"/>
        <v/>
      </c>
      <c r="M30" s="220" t="str">
        <f t="shared" si="58"/>
        <v/>
      </c>
      <c r="N30" s="220" t="str">
        <f t="shared" si="58"/>
        <v/>
      </c>
      <c r="O30" s="220" t="str">
        <f t="shared" si="58"/>
        <v/>
      </c>
      <c r="P30" s="221" t="str">
        <f t="shared" si="58"/>
        <v/>
      </c>
      <c r="Q30" s="217" t="str">
        <f t="shared" si="41"/>
        <v/>
      </c>
      <c r="R30" s="217" t="str">
        <f>IFERROR(RIGHT(ORARIO_GENERALE!N27,LEN(ORARIO_GENERALE!N27)-SEARCH(" ",ORARIO_GENERALE!N27)),"")</f>
        <v/>
      </c>
    </row>
    <row r="31" ht="15.75" customHeight="1">
      <c r="B31" s="218"/>
      <c r="C31" s="219" t="str">
        <f>ORARIO_GENERALE!C28</f>
        <v>11:00-12:00</v>
      </c>
      <c r="D31" s="220" t="str">
        <f t="shared" ref="D31:D34" si="60">IFERROR(RIGHT(#REF!,LEN(#REF!)+SEARCH(" ",#REF!)),"")</f>
        <v/>
      </c>
      <c r="E31" s="220" t="str">
        <f>IFERROR(RIGHT(ORARIO_GENERALE!E26,LEN(ORARIO_GENERALE!E26)+SEARCH(" ",ORARIO_GENERALE!E26)),"")</f>
        <v/>
      </c>
      <c r="F31" s="220" t="str">
        <f>IFERROR(RIGHT(#REF!,LEN(#REF!)+SEARCH(" ",#REF!)),"")</f>
        <v/>
      </c>
      <c r="G31" s="220" t="str">
        <f>IFERROR(RIGHT(ORARIO_GENERALE!F26,LEN(ORARIO_GENERALE!F26)+SEARCH(" ",ORARIO_GENERALE!F26)),"")</f>
        <v>MPPA 4</v>
      </c>
      <c r="H31" s="220" t="str">
        <f>IFERROR(RIGHT(ORARIO_GENERALE!K15,LEN(ORARIO_GENERALE!K15)+SEARCH(" ",ORARIO_GENERALE!K15)),"")</f>
        <v>MA1D 3</v>
      </c>
      <c r="I31" s="220" t="str">
        <f t="shared" ref="I31:I36" si="61">IFERROR(RIGHT(#REF!,LEN(#REF!)+SEARCH(" ",#REF!)),"")</f>
        <v/>
      </c>
      <c r="J31" s="220" t="str">
        <f>ORARIO_GENERALE!J28</f>
        <v/>
      </c>
      <c r="K31" s="220" t="str">
        <f t="shared" ref="K31:P31" si="59">IFERROR(RIGHT(#REF!,LEN(#REF!)+SEARCH(" ",#REF!)),"")</f>
        <v/>
      </c>
      <c r="L31" s="220" t="str">
        <f t="shared" si="59"/>
        <v/>
      </c>
      <c r="M31" s="220" t="str">
        <f t="shared" si="59"/>
        <v/>
      </c>
      <c r="N31" s="220" t="str">
        <f t="shared" si="59"/>
        <v/>
      </c>
      <c r="O31" s="220" t="str">
        <f t="shared" si="59"/>
        <v/>
      </c>
      <c r="P31" s="221" t="str">
        <f t="shared" si="59"/>
        <v/>
      </c>
      <c r="Q31" s="217" t="str">
        <f t="shared" si="41"/>
        <v/>
      </c>
      <c r="R31" s="217" t="str">
        <f>IFERROR(RIGHT(ORARIO_GENERALE!N28,LEN(ORARIO_GENERALE!N28)-SEARCH(" ",ORARIO_GENERALE!N28)),"")</f>
        <v/>
      </c>
    </row>
    <row r="32" ht="15.75" customHeight="1">
      <c r="B32" s="218"/>
      <c r="C32" s="219" t="str">
        <f>ORARIO_GENERALE!C29</f>
        <v>12:00-13:00</v>
      </c>
      <c r="D32" s="220" t="str">
        <f t="shared" si="60"/>
        <v/>
      </c>
      <c r="E32" s="220" t="str">
        <f>IFERROR(RIGHT(ORARIO_GENERALE!E33,LEN(ORARIO_GENERALE!E33)+SEARCH(" ",ORARIO_GENERALE!E33)),"")</f>
        <v/>
      </c>
      <c r="F32" s="220" t="str">
        <f>IFERROR(RIGHT(ORARIO_GENERALE!F27,LEN(ORARIO_GENERALE!F27)+SEARCH(" ",ORARIO_GENERALE!F27)),"")</f>
        <v>MPPA 4</v>
      </c>
      <c r="G32" s="220" t="str">
        <f>IFERROR(RIGHT(ORARIO_GENERALE!G27,LEN(ORARIO_GENERALE!G27)+SEARCH(" ",ORARIO_GENERALE!G27)),"")</f>
        <v>MPPC 7</v>
      </c>
      <c r="H32" s="220" t="str">
        <f>IFERROR(RIGHT(ORARIO_GENERALE!K16,LEN(ORARIO_GENERALE!K16)+SEARCH(" ",ORARIO_GENERALE!K16)),"")</f>
        <v>MA1D 3</v>
      </c>
      <c r="I32" s="220" t="str">
        <f t="shared" si="61"/>
        <v/>
      </c>
      <c r="J32" s="220" t="str">
        <f>ORARIO_GENERALE!J29</f>
        <v/>
      </c>
      <c r="K32" s="220" t="str">
        <f t="shared" ref="K32:P32" si="62">IFERROR(RIGHT(#REF!,LEN(#REF!)+SEARCH(" ",#REF!)),"")</f>
        <v/>
      </c>
      <c r="L32" s="220" t="str">
        <f t="shared" si="62"/>
        <v/>
      </c>
      <c r="M32" s="220" t="str">
        <f t="shared" si="62"/>
        <v/>
      </c>
      <c r="N32" s="220" t="str">
        <f t="shared" si="62"/>
        <v/>
      </c>
      <c r="O32" s="220" t="str">
        <f t="shared" si="62"/>
        <v/>
      </c>
      <c r="P32" s="221" t="str">
        <f t="shared" si="62"/>
        <v/>
      </c>
      <c r="Q32" s="217" t="str">
        <f t="shared" si="41"/>
        <v/>
      </c>
      <c r="R32" s="217" t="str">
        <f>IFERROR(RIGHT(ORARIO_GENERALE!N29,LEN(ORARIO_GENERALE!N29)-SEARCH(" ",ORARIO_GENERALE!N29)),"")</f>
        <v/>
      </c>
    </row>
    <row r="33" ht="15.75" customHeight="1">
      <c r="B33" s="218"/>
      <c r="C33" s="219" t="str">
        <f>ORARIO_GENERALE!C30</f>
        <v>13:00-14:00</v>
      </c>
      <c r="D33" s="220" t="str">
        <f t="shared" si="60"/>
        <v/>
      </c>
      <c r="E33" s="220" t="str">
        <f>IFERROR(RIGHT(ORARIO_GENERALE!F28,LEN(ORARIO_GENERALE!F28)+SEARCH(" ",ORARIO_GENERALE!F28)),"")</f>
        <v>MPPC 7</v>
      </c>
      <c r="F33" s="220" t="str">
        <f>IFERROR(RIGHT(#REF!,LEN(#REF!)+SEARCH(" ",#REF!)),"")</f>
        <v/>
      </c>
      <c r="G33" s="220" t="str">
        <f>IFERROR(RIGHT(ORARIO_GENERALE!G28,LEN(ORARIO_GENERALE!G28)+SEARCH(" ",ORARIO_GENERALE!G28)),"")</f>
        <v>MPPA 4</v>
      </c>
      <c r="H33" s="220" t="str">
        <f>IFERROR(RIGHT(ORARIO_GENERALE!K17,LEN(ORARIO_GENERALE!K17)+SEARCH(" ",ORARIO_GENERALE!K17)),"")</f>
        <v>R/P A0B</v>
      </c>
      <c r="I33" s="220" t="str">
        <f t="shared" si="61"/>
        <v/>
      </c>
      <c r="J33" s="220" t="str">
        <f>ORARIO_GENERALE!J30</f>
        <v/>
      </c>
      <c r="K33" s="220" t="str">
        <f t="shared" ref="K33:P33" si="63">IFERROR(RIGHT(#REF!,LEN(#REF!)+SEARCH(" ",#REF!)),"")</f>
        <v/>
      </c>
      <c r="L33" s="220" t="str">
        <f t="shared" si="63"/>
        <v/>
      </c>
      <c r="M33" s="220" t="str">
        <f t="shared" si="63"/>
        <v/>
      </c>
      <c r="N33" s="220" t="str">
        <f t="shared" si="63"/>
        <v/>
      </c>
      <c r="O33" s="220" t="str">
        <f t="shared" si="63"/>
        <v/>
      </c>
      <c r="P33" s="221" t="str">
        <f t="shared" si="63"/>
        <v/>
      </c>
      <c r="Q33" s="217" t="str">
        <f t="shared" si="41"/>
        <v/>
      </c>
      <c r="R33" s="217" t="str">
        <f>IFERROR(RIGHT(ORARIO_GENERALE!N30,LEN(ORARIO_GENERALE!N30)-SEARCH(" ",ORARIO_GENERALE!N30)),"")</f>
        <v/>
      </c>
    </row>
    <row r="34" ht="15.75" customHeight="1">
      <c r="B34" s="218"/>
      <c r="C34" s="219" t="str">
        <f>ORARIO_GENERALE!C31</f>
        <v>14:00-15:00</v>
      </c>
      <c r="D34" s="220" t="str">
        <f t="shared" si="60"/>
        <v/>
      </c>
      <c r="E34" s="220" t="str">
        <f>IFERROR(RIGHT(ORARIO_GENERALE!E35,LEN(ORARIO_GENERALE!E35)+SEARCH(" ",ORARIO_GENERALE!E35)),"")</f>
        <v/>
      </c>
      <c r="F34" s="220" t="str">
        <f>IFERROR(RIGHT(ORARIO_GENERALE!F29,LEN(ORARIO_GENERALE!F29)+SEARCH(" ",ORARIO_GENERALE!F29)),"")</f>
        <v>MPPB 7</v>
      </c>
      <c r="G34" s="220" t="str">
        <f>IFERROR(RIGHT(#REF!,LEN(#REF!)+SEARCH(" ",#REF!)),"")</f>
        <v/>
      </c>
      <c r="H34" s="220" t="str">
        <f>IFERROR(RIGHT(ORARIO_GENERALE!D27,LEN(ORARIO_GENERALE!D27)+SEARCH(" ",ORARIO_GENERALE!D27)),"")</f>
        <v/>
      </c>
      <c r="I34" s="220" t="str">
        <f t="shared" si="61"/>
        <v/>
      </c>
      <c r="J34" s="220" t="str">
        <f>ORARIO_GENERALE!J31</f>
        <v/>
      </c>
      <c r="K34" s="220" t="str">
        <f>IFERROR(RIGHT(ORARIO_GENERALE!K43,LEN(ORARIO_GENERALE!K43)+SEARCH(" ",ORARIO_GENERALE!K43)),"")</f>
        <v/>
      </c>
      <c r="L34" s="220" t="str">
        <f t="shared" ref="L34:P34" si="64">IFERROR(RIGHT(#REF!,LEN(#REF!)+SEARCH(" ",#REF!)),"")</f>
        <v/>
      </c>
      <c r="M34" s="220" t="str">
        <f t="shared" si="64"/>
        <v/>
      </c>
      <c r="N34" s="220" t="str">
        <f t="shared" si="64"/>
        <v/>
      </c>
      <c r="O34" s="220" t="str">
        <f t="shared" si="64"/>
        <v/>
      </c>
      <c r="P34" s="221" t="str">
        <f t="shared" si="64"/>
        <v/>
      </c>
      <c r="Q34" s="217" t="str">
        <f t="shared" si="41"/>
        <v/>
      </c>
      <c r="R34" s="217" t="str">
        <f>IFERROR(RIGHT(ORARIO_GENERALE!N31,LEN(ORARIO_GENERALE!N31)-SEARCH(" ",ORARIO_GENERALE!N31)),"")</f>
        <v/>
      </c>
    </row>
    <row r="35" ht="15.75" customHeight="1">
      <c r="B35" s="218"/>
      <c r="C35" s="219" t="str">
        <f>ORARIO_GENERALE!C32</f>
        <v>15:00-16:00</v>
      </c>
      <c r="D35" s="220" t="str">
        <f>IFERROR(RIGHT(ORARIO_GENERALE!D30,LEN(ORARIO_GENERALE!D30)+SEARCH(" ",ORARIO_GENERALE!D30)),"")</f>
        <v>MPPD 4</v>
      </c>
      <c r="E35" s="220" t="str">
        <f>IFERROR(RIGHT(ORARIO_GENERALE!E30,LEN(ORARIO_GENERALE!E30)+SEARCH(" ",ORARIO_GENERALE!E30)),"")</f>
        <v>MPPB 7</v>
      </c>
      <c r="F35" s="220" t="str">
        <f>IFERROR(RIGHT(ORARIO_GENERALE!F30,LEN(ORARIO_GENERALE!F30)+SEARCH(" ",ORARIO_GENERALE!F30)),"")</f>
        <v/>
      </c>
      <c r="G35" s="220" t="str">
        <f>IFERROR(RIGHT(ORARIO_GENERALE!G30,LEN(ORARIO_GENERALE!G30)+SEARCH(" ",ORARIO_GENERALE!G30)),"")</f>
        <v/>
      </c>
      <c r="H35" s="220" t="str">
        <f>IFERROR(RIGHT(#REF!,LEN(#REF!)+SEARCH(" ",#REF!)),"")</f>
        <v/>
      </c>
      <c r="I35" s="220" t="str">
        <f t="shared" si="61"/>
        <v/>
      </c>
      <c r="J35" s="220" t="str">
        <f>ORARIO_GENERALE!J32</f>
        <v/>
      </c>
      <c r="K35" s="220" t="str">
        <f>IFERROR(RIGHT(ORARIO_GENERALE!K44,LEN(ORARIO_GENERALE!K44)+SEARCH(" ",ORARIO_GENERALE!K44)),"")</f>
        <v/>
      </c>
      <c r="L35" s="220" t="str">
        <f t="shared" ref="L35:P35" si="65">IFERROR(RIGHT(#REF!,LEN(#REF!)+SEARCH(" ",#REF!)),"")</f>
        <v/>
      </c>
      <c r="M35" s="220" t="str">
        <f t="shared" si="65"/>
        <v/>
      </c>
      <c r="N35" s="220" t="str">
        <f t="shared" si="65"/>
        <v/>
      </c>
      <c r="O35" s="220" t="str">
        <f t="shared" si="65"/>
        <v/>
      </c>
      <c r="P35" s="221" t="str">
        <f t="shared" si="65"/>
        <v/>
      </c>
      <c r="Q35" s="217" t="str">
        <f t="shared" si="41"/>
        <v/>
      </c>
      <c r="R35" s="217" t="str">
        <f>IFERROR(RIGHT(ORARIO_GENERALE!N32,LEN(ORARIO_GENERALE!N32)-SEARCH(" ",ORARIO_GENERALE!N32)),"")</f>
        <v/>
      </c>
    </row>
    <row r="36" ht="15.75" customHeight="1">
      <c r="B36" s="218"/>
      <c r="C36" s="219" t="str">
        <f>ORARIO_GENERALE!C33</f>
        <v>16:00-17:00</v>
      </c>
      <c r="D36" s="220" t="str">
        <f>IFERROR(RIGHT(ORARIO_GENERALE!D39,LEN(ORARIO_GENERALE!D39)+SEARCH(" ",ORARIO_GENERALE!D39)),"")</f>
        <v>MPPA 4</v>
      </c>
      <c r="E36" s="220" t="str">
        <f>IFERROR(RIGHT(ORARIO_GENERALE!E17,LEN(ORARIO_GENERALE!E17)+SEARCH(" ",ORARIO_GENERALE!E17)),"")</f>
        <v/>
      </c>
      <c r="F36" s="220" t="str">
        <f>IFERROR(RIGHT(ORARIO_GENERALE!F31,LEN(ORARIO_GENERALE!F31)+SEARCH(" ",ORARIO_GENERALE!F31)),"")</f>
        <v/>
      </c>
      <c r="G36" s="220" t="str">
        <f>IFERROR(RIGHT(ORARIO_GENERALE!G31,LEN(ORARIO_GENERALE!G31)+SEARCH(" ",ORARIO_GENERALE!G31)),"")</f>
        <v/>
      </c>
      <c r="H36" s="220" t="str">
        <f>IFERROR(RIGHT(ORARIO_GENERALE!I31,LEN(ORARIO_GENERALE!I31)+SEARCH(" ",ORARIO_GENERALE!I31)),"")</f>
        <v/>
      </c>
      <c r="I36" s="220" t="str">
        <f t="shared" si="61"/>
        <v/>
      </c>
      <c r="J36" s="220" t="str">
        <f>ORARIO_GENERALE!J33</f>
        <v/>
      </c>
      <c r="K36" s="220" t="str">
        <f>IFERROR(RIGHT(ORARIO_GENERALE!K45,LEN(ORARIO_GENERALE!K45)+SEARCH(" ",ORARIO_GENERALE!K45)),"")</f>
        <v/>
      </c>
      <c r="L36" s="220" t="str">
        <f t="shared" ref="L36:P36" si="66">IFERROR(RIGHT(#REF!,LEN(#REF!)+SEARCH(" ",#REF!)),"")</f>
        <v/>
      </c>
      <c r="M36" s="220" t="str">
        <f t="shared" si="66"/>
        <v/>
      </c>
      <c r="N36" s="220" t="str">
        <f t="shared" si="66"/>
        <v/>
      </c>
      <c r="O36" s="220" t="str">
        <f t="shared" si="66"/>
        <v/>
      </c>
      <c r="P36" s="221" t="str">
        <f t="shared" si="66"/>
        <v/>
      </c>
      <c r="Q36" s="217" t="str">
        <f t="shared" si="41"/>
        <v/>
      </c>
      <c r="R36" s="217" t="str">
        <f>IFERROR(RIGHT(ORARIO_GENERALE!N33,LEN(ORARIO_GENERALE!N33)-SEARCH(" ",ORARIO_GENERALE!N33)),"")</f>
        <v/>
      </c>
    </row>
    <row r="37" ht="15.75" customHeight="1">
      <c r="B37" s="218"/>
      <c r="C37" s="219" t="str">
        <f>ORARIO_GENERALE!C34</f>
        <v>17:00-18:00</v>
      </c>
      <c r="D37" s="220" t="str">
        <f>IFERROR(RIGHT(ORARIO_GENERALE!D34,LEN(ORARIO_GENERALE!D34)+SEARCH(" ",ORARIO_GENERALE!D34)),"")</f>
        <v/>
      </c>
      <c r="E37" s="220" t="str">
        <f t="shared" ref="E37:E38" si="69">IFERROR(RIGHT(#REF!,LEN(#REF!)+SEARCH(" ",#REF!)),"")</f>
        <v/>
      </c>
      <c r="F37" s="220" t="str">
        <f>IFERROR(RIGHT(ORARIO_GENERALE!G23,LEN(ORARIO_GENERALE!G23)+SEARCH(" ",ORARIO_GENERALE!G23)),"")</f>
        <v/>
      </c>
      <c r="G37" s="220" t="str">
        <f>IFERROR(RIGHT(ORARIO_GENERALE!G34,LEN(ORARIO_GENERALE!G34)+SEARCH(" ",ORARIO_GENERALE!G34)),"")</f>
        <v/>
      </c>
      <c r="H37" s="220" t="str">
        <f t="shared" ref="H37:I37" si="67">IFERROR(RIGHT(#REF!,LEN(#REF!)+SEARCH(" ",#REF!)),"")</f>
        <v/>
      </c>
      <c r="I37" s="220" t="str">
        <f t="shared" si="67"/>
        <v/>
      </c>
      <c r="J37" s="220" t="str">
        <f>ORARIO_GENERALE!J34</f>
        <v/>
      </c>
      <c r="K37" s="220" t="str">
        <f t="shared" ref="K37:P37" si="68">IFERROR(RIGHT(#REF!,LEN(#REF!)+SEARCH(" ",#REF!)),"")</f>
        <v/>
      </c>
      <c r="L37" s="220" t="str">
        <f t="shared" si="68"/>
        <v/>
      </c>
      <c r="M37" s="220" t="str">
        <f t="shared" si="68"/>
        <v/>
      </c>
      <c r="N37" s="220" t="str">
        <f t="shared" si="68"/>
        <v/>
      </c>
      <c r="O37" s="220" t="str">
        <f t="shared" si="68"/>
        <v/>
      </c>
      <c r="P37" s="221" t="str">
        <f t="shared" si="68"/>
        <v/>
      </c>
      <c r="Q37" s="217" t="str">
        <f>IFERROR(RIGHT(ORARIO_GENERALE!K46,LEN(ORARIO_GENERALE!K46)-SEARCH(" ",ORARIO_GENERALE!K46)),"")</f>
        <v/>
      </c>
      <c r="R37" s="217" t="str">
        <f>IFERROR(RIGHT(ORARIO_GENERALE!N34,LEN(ORARIO_GENERALE!N34)-SEARCH(" ",ORARIO_GENERALE!N34)),"")</f>
        <v/>
      </c>
    </row>
    <row r="38" ht="15.75" customHeight="1">
      <c r="B38" s="218"/>
      <c r="C38" s="219" t="str">
        <f>ORARIO_GENERALE!C35</f>
        <v>18:00-19:00</v>
      </c>
      <c r="D38" s="220" t="str">
        <f>IFERROR(RIGHT(ORARIO_GENERALE!D35,LEN(ORARIO_GENERALE!D35)+SEARCH(" ",ORARIO_GENERALE!D35)),"")</f>
        <v/>
      </c>
      <c r="E38" s="220" t="str">
        <f t="shared" si="69"/>
        <v/>
      </c>
      <c r="F38" s="220" t="str">
        <f>IFERROR(RIGHT(ORARIO_GENERALE!F35,LEN(ORARIO_GENERALE!F35)+SEARCH(" ",ORARIO_GENERALE!F35)),"")</f>
        <v/>
      </c>
      <c r="G38" s="220" t="str">
        <f>IFERROR(RIGHT(ORARIO_GENERALE!G35,LEN(ORARIO_GENERALE!G35)+SEARCH(" ",ORARIO_GENERALE!G35)),"")</f>
        <v/>
      </c>
      <c r="H38" s="220" t="str">
        <f>IFERROR(RIGHT(ORARIO_GENERALE!I35,LEN(ORARIO_GENERALE!I35)+SEARCH(" ",ORARIO_GENERALE!I35)),"")</f>
        <v>MA1C 3</v>
      </c>
      <c r="I38" s="220" t="str">
        <f t="shared" ref="I38:I39" si="71">IFERROR(RIGHT(#REF!,LEN(#REF!)+SEARCH(" ",#REF!)),"")</f>
        <v/>
      </c>
      <c r="J38" s="220" t="str">
        <f>ORARIO_GENERALE!J35</f>
        <v/>
      </c>
      <c r="K38" s="220" t="str">
        <f t="shared" ref="K38:P38" si="70">IFERROR(RIGHT(#REF!,LEN(#REF!)+SEARCH(" ",#REF!)),"")</f>
        <v/>
      </c>
      <c r="L38" s="220" t="str">
        <f t="shared" si="70"/>
        <v/>
      </c>
      <c r="M38" s="220" t="str">
        <f t="shared" si="70"/>
        <v/>
      </c>
      <c r="N38" s="220" t="str">
        <f t="shared" si="70"/>
        <v/>
      </c>
      <c r="O38" s="220" t="str">
        <f t="shared" si="70"/>
        <v/>
      </c>
      <c r="P38" s="221" t="str">
        <f t="shared" si="70"/>
        <v/>
      </c>
      <c r="Q38" s="217" t="str">
        <f>IFERROR(RIGHT(ORARIO_GENERALE!K47,LEN(ORARIO_GENERALE!K47)-SEARCH(" ",ORARIO_GENERALE!K47)),"")</f>
        <v/>
      </c>
      <c r="R38" s="217" t="str">
        <f>IFERROR(RIGHT(ORARIO_GENERALE!N35,LEN(ORARIO_GENERALE!N35)-SEARCH(" ",ORARIO_GENERALE!N35)),"")</f>
        <v/>
      </c>
    </row>
    <row r="39" ht="15.75" customHeight="1">
      <c r="B39" s="218"/>
      <c r="C39" s="219" t="str">
        <f>ORARIO_GENERALE!C36</f>
        <v>19:00-20:00</v>
      </c>
      <c r="D39" s="220" t="str">
        <f t="shared" ref="D39:D47" si="73">IFERROR(RIGHT(#REF!,LEN(#REF!)+SEARCH(" ",#REF!)),"")</f>
        <v/>
      </c>
      <c r="E39" s="220" t="str">
        <f>IFERROR(RIGHT(ORARIO_GENERALE!D36,LEN(ORARIO_GENERALE!D36)+SEARCH(" ",ORARIO_GENERALE!D36)),"")</f>
        <v/>
      </c>
      <c r="F39" s="220" t="str">
        <f>IFERROR(RIGHT(ORARIO_GENERALE!F36,LEN(ORARIO_GENERALE!F36)+SEARCH(" ",ORARIO_GENERALE!F36)),"")</f>
        <v/>
      </c>
      <c r="G39" s="220" t="str">
        <f>IFERROR(RIGHT(ORARIO_GENERALE!G36,LEN(ORARIO_GENERALE!G36)+SEARCH(" ",ORARIO_GENERALE!G36)),"")</f>
        <v/>
      </c>
      <c r="H39" s="220" t="str">
        <f>IFERROR(RIGHT(ORARIO_GENERALE!I36,LEN(ORARIO_GENERALE!I36)+SEARCH(" ",ORARIO_GENERALE!I36)),"")</f>
        <v>MA1C 3</v>
      </c>
      <c r="I39" s="220" t="str">
        <f t="shared" si="71"/>
        <v/>
      </c>
      <c r="J39" s="220" t="str">
        <f>ORARIO_GENERALE!J36</f>
        <v/>
      </c>
      <c r="K39" s="220" t="str">
        <f t="shared" ref="K39:P39" si="72">IFERROR(RIGHT(#REF!,LEN(#REF!)+SEARCH(" ",#REF!)),"")</f>
        <v/>
      </c>
      <c r="L39" s="220" t="str">
        <f t="shared" si="72"/>
        <v/>
      </c>
      <c r="M39" s="220" t="str">
        <f t="shared" si="72"/>
        <v/>
      </c>
      <c r="N39" s="220" t="str">
        <f t="shared" si="72"/>
        <v/>
      </c>
      <c r="O39" s="220" t="str">
        <f t="shared" si="72"/>
        <v/>
      </c>
      <c r="P39" s="221" t="str">
        <f t="shared" si="72"/>
        <v/>
      </c>
      <c r="Q39" s="217" t="str">
        <f>IFERROR(RIGHT(ORARIO_GENERALE!K37,LEN(ORARIO_GENERALE!K37)-SEARCH(" ",ORARIO_GENERALE!K37)),"")</f>
        <v>3</v>
      </c>
      <c r="R39" s="217" t="str">
        <f>IFERROR(RIGHT(ORARIO_GENERALE!N36,LEN(ORARIO_GENERALE!N36)-SEARCH(" ",ORARIO_GENERALE!N36)),"")</f>
        <v/>
      </c>
    </row>
    <row r="40" ht="15.75" customHeight="1">
      <c r="B40" s="218"/>
      <c r="C40" s="245" t="str">
        <f t="shared" ref="C40:C41" si="77">#REF!</f>
        <v>#REF!</v>
      </c>
      <c r="D40" s="246" t="str">
        <f t="shared" si="73"/>
        <v/>
      </c>
      <c r="E40" s="246" t="str">
        <f t="shared" ref="E40:I40" si="74">IFERROR(RIGHT(#REF!,LEN(#REF!)+SEARCH(" ",#REF!)),"")</f>
        <v/>
      </c>
      <c r="F40" s="246" t="str">
        <f t="shared" si="74"/>
        <v/>
      </c>
      <c r="G40" s="246" t="str">
        <f t="shared" si="74"/>
        <v/>
      </c>
      <c r="H40" s="246" t="str">
        <f t="shared" si="74"/>
        <v/>
      </c>
      <c r="I40" s="246" t="str">
        <f t="shared" si="74"/>
        <v/>
      </c>
      <c r="J40" s="246" t="str">
        <f t="shared" ref="J40:J41" si="79">#REF!</f>
        <v>#REF!</v>
      </c>
      <c r="K40" s="246" t="str">
        <f t="shared" ref="K40:P40" si="75">IFERROR(RIGHT(#REF!,LEN(#REF!)+SEARCH(" ",#REF!)),"")</f>
        <v/>
      </c>
      <c r="L40" s="246" t="str">
        <f t="shared" si="75"/>
        <v/>
      </c>
      <c r="M40" s="246" t="str">
        <f t="shared" si="75"/>
        <v/>
      </c>
      <c r="N40" s="246" t="str">
        <f t="shared" si="75"/>
        <v/>
      </c>
      <c r="O40" s="246" t="str">
        <f t="shared" si="75"/>
        <v/>
      </c>
      <c r="P40" s="247" t="str">
        <f t="shared" si="75"/>
        <v/>
      </c>
      <c r="Q40" s="217" t="str">
        <f t="shared" ref="Q40:R40" si="76">IFERROR(RIGHT(#REF!,LEN(#REF!)-SEARCH(" ",#REF!)),"")</f>
        <v/>
      </c>
      <c r="R40" s="217" t="str">
        <f t="shared" si="76"/>
        <v/>
      </c>
    </row>
    <row r="41" ht="15.75" customHeight="1">
      <c r="B41" s="248" t="s">
        <v>24</v>
      </c>
      <c r="C41" s="214" t="str">
        <f t="shared" si="77"/>
        <v>#REF!</v>
      </c>
      <c r="D41" s="215" t="str">
        <f t="shared" si="73"/>
        <v/>
      </c>
      <c r="E41" s="215" t="str">
        <f t="shared" ref="E41:I41" si="78">IFERROR(RIGHT(#REF!,LEN(#REF!)+SEARCH(" ",#REF!)),"")</f>
        <v/>
      </c>
      <c r="F41" s="215" t="str">
        <f t="shared" si="78"/>
        <v/>
      </c>
      <c r="G41" s="215" t="str">
        <f t="shared" si="78"/>
        <v/>
      </c>
      <c r="H41" s="215" t="str">
        <f t="shared" si="78"/>
        <v/>
      </c>
      <c r="I41" s="215" t="str">
        <f t="shared" si="78"/>
        <v/>
      </c>
      <c r="J41" s="215" t="str">
        <f t="shared" si="79"/>
        <v>#REF!</v>
      </c>
      <c r="K41" s="215" t="str">
        <f t="shared" ref="K41:P41" si="80">IFERROR(RIGHT(#REF!,LEN(#REF!)+SEARCH(" ",#REF!)),"")</f>
        <v/>
      </c>
      <c r="L41" s="215" t="str">
        <f t="shared" si="80"/>
        <v/>
      </c>
      <c r="M41" s="215" t="str">
        <f t="shared" si="80"/>
        <v/>
      </c>
      <c r="N41" s="215" t="str">
        <f t="shared" si="80"/>
        <v/>
      </c>
      <c r="O41" s="215" t="str">
        <f t="shared" si="80"/>
        <v/>
      </c>
      <c r="P41" s="216" t="str">
        <f t="shared" si="80"/>
        <v/>
      </c>
      <c r="Q41" s="217" t="str">
        <f t="shared" ref="Q41:R41" si="81">IFERROR(RIGHT(#REF!,LEN(#REF!)-SEARCH(" ",#REF!)),"")</f>
        <v/>
      </c>
      <c r="R41" s="217" t="str">
        <f t="shared" si="81"/>
        <v/>
      </c>
    </row>
    <row r="42" ht="15.75" customHeight="1">
      <c r="C42" s="219" t="str">
        <f>ORARIO_GENERALE!C37</f>
        <v>09:00-10:00</v>
      </c>
      <c r="D42" s="220" t="str">
        <f t="shared" si="73"/>
        <v/>
      </c>
      <c r="E42" s="220" t="str">
        <f t="shared" ref="E42:I42" si="82">IFERROR(RIGHT(#REF!,LEN(#REF!)+SEARCH(" ",#REF!)),"")</f>
        <v/>
      </c>
      <c r="F42" s="220" t="str">
        <f t="shared" si="82"/>
        <v/>
      </c>
      <c r="G42" s="220" t="str">
        <f t="shared" si="82"/>
        <v/>
      </c>
      <c r="H42" s="220" t="str">
        <f t="shared" si="82"/>
        <v/>
      </c>
      <c r="I42" s="220" t="str">
        <f t="shared" si="82"/>
        <v/>
      </c>
      <c r="J42" s="220" t="str">
        <f>ORARIO_GENERALE!J37</f>
        <v/>
      </c>
      <c r="K42" s="220" t="str">
        <f t="shared" ref="K42:P42" si="83">IFERROR(RIGHT(#REF!,LEN(#REF!)+SEARCH(" ",#REF!)),"")</f>
        <v/>
      </c>
      <c r="L42" s="220" t="str">
        <f t="shared" si="83"/>
        <v/>
      </c>
      <c r="M42" s="220" t="str">
        <f t="shared" si="83"/>
        <v/>
      </c>
      <c r="N42" s="220" t="str">
        <f t="shared" si="83"/>
        <v/>
      </c>
      <c r="O42" s="220" t="str">
        <f t="shared" si="83"/>
        <v/>
      </c>
      <c r="P42" s="221" t="str">
        <f t="shared" si="83"/>
        <v/>
      </c>
      <c r="Q42" s="217" t="str">
        <f>IFERROR(RIGHT(ORARIO_GENERALE!K38,LEN(ORARIO_GENERALE!K38)-SEARCH(" ",ORARIO_GENERALE!K38)),"")</f>
        <v>3</v>
      </c>
      <c r="R42" s="217" t="str">
        <f>IFERROR(RIGHT(ORARIO_GENERALE!N37,LEN(ORARIO_GENERALE!N37)-SEARCH(" ",ORARIO_GENERALE!N37)),"")</f>
        <v/>
      </c>
    </row>
    <row r="43" ht="15.75" customHeight="1">
      <c r="C43" s="219" t="str">
        <f>ORARIO_GENERALE!C38</f>
        <v>10:00-11:00</v>
      </c>
      <c r="D43" s="220" t="str">
        <f t="shared" si="73"/>
        <v/>
      </c>
      <c r="E43" s="220" t="str">
        <f t="shared" ref="E43:I43" si="84">IFERROR(RIGHT(#REF!,LEN(#REF!)+SEARCH(" ",#REF!)),"")</f>
        <v/>
      </c>
      <c r="F43" s="220" t="str">
        <f t="shared" si="84"/>
        <v/>
      </c>
      <c r="G43" s="220" t="str">
        <f t="shared" si="84"/>
        <v/>
      </c>
      <c r="H43" s="220" t="str">
        <f t="shared" si="84"/>
        <v/>
      </c>
      <c r="I43" s="220" t="str">
        <f t="shared" si="84"/>
        <v/>
      </c>
      <c r="J43" s="220" t="str">
        <f>ORARIO_GENERALE!J38</f>
        <v/>
      </c>
      <c r="K43" s="220" t="str">
        <f t="shared" ref="K43:P43" si="85">IFERROR(RIGHT(#REF!,LEN(#REF!)+SEARCH(" ",#REF!)),"")</f>
        <v/>
      </c>
      <c r="L43" s="220" t="str">
        <f t="shared" si="85"/>
        <v/>
      </c>
      <c r="M43" s="220" t="str">
        <f t="shared" si="85"/>
        <v/>
      </c>
      <c r="N43" s="220" t="str">
        <f t="shared" si="85"/>
        <v/>
      </c>
      <c r="O43" s="220" t="str">
        <f t="shared" si="85"/>
        <v/>
      </c>
      <c r="P43" s="221" t="str">
        <f t="shared" si="85"/>
        <v/>
      </c>
      <c r="Q43" s="217" t="str">
        <f>IFERROR(RIGHT(#REF!,LEN(#REF!)-SEARCH(" ",#REF!)),"")</f>
        <v/>
      </c>
      <c r="R43" s="217" t="str">
        <f>IFERROR(RIGHT(ORARIO_GENERALE!N38,LEN(ORARIO_GENERALE!N38)-SEARCH(" ",ORARIO_GENERALE!N38)),"")</f>
        <v/>
      </c>
    </row>
    <row r="44" ht="15.75" customHeight="1">
      <c r="C44" s="219" t="str">
        <f>ORARIO_GENERALE!C39</f>
        <v>11:00-12:00</v>
      </c>
      <c r="D44" s="220" t="str">
        <f t="shared" si="73"/>
        <v/>
      </c>
      <c r="E44" s="220" t="str">
        <f t="shared" ref="E44:I44" si="86">IFERROR(RIGHT(#REF!,LEN(#REF!)+SEARCH(" ",#REF!)),"")</f>
        <v/>
      </c>
      <c r="F44" s="220" t="str">
        <f t="shared" si="86"/>
        <v/>
      </c>
      <c r="G44" s="220" t="str">
        <f t="shared" si="86"/>
        <v/>
      </c>
      <c r="H44" s="220" t="str">
        <f t="shared" si="86"/>
        <v/>
      </c>
      <c r="I44" s="220" t="str">
        <f t="shared" si="86"/>
        <v/>
      </c>
      <c r="J44" s="220" t="str">
        <f>ORARIO_GENERALE!J39</f>
        <v/>
      </c>
      <c r="K44" s="220" t="str">
        <f t="shared" ref="K44:P44" si="87">IFERROR(RIGHT(#REF!,LEN(#REF!)+SEARCH(" ",#REF!)),"")</f>
        <v/>
      </c>
      <c r="L44" s="220" t="str">
        <f t="shared" si="87"/>
        <v/>
      </c>
      <c r="M44" s="220" t="str">
        <f t="shared" si="87"/>
        <v/>
      </c>
      <c r="N44" s="220" t="str">
        <f t="shared" si="87"/>
        <v/>
      </c>
      <c r="O44" s="220" t="str">
        <f t="shared" si="87"/>
        <v/>
      </c>
      <c r="P44" s="221" t="str">
        <f t="shared" si="87"/>
        <v/>
      </c>
      <c r="Q44" s="217" t="str">
        <f>IFERROR(RIGHT(ORARIO_GENERALE!K39,LEN(ORARIO_GENERALE!K39)-SEARCH(" ",ORARIO_GENERALE!K39)),"")</f>
        <v> D</v>
      </c>
      <c r="R44" s="217" t="str">
        <f>IFERROR(RIGHT(ORARIO_GENERALE!N39,LEN(ORARIO_GENERALE!N39)-SEARCH(" ",ORARIO_GENERALE!N39)),"")</f>
        <v/>
      </c>
    </row>
    <row r="45" ht="15.75" customHeight="1">
      <c r="C45" s="219" t="str">
        <f>ORARIO_GENERALE!C40</f>
        <v>12:00-13:00</v>
      </c>
      <c r="D45" s="220" t="str">
        <f t="shared" si="73"/>
        <v/>
      </c>
      <c r="E45" s="220" t="str">
        <f>IFERROR(RIGHT(#REF!,LEN(#REF!)+SEARCH(" ",#REF!)),"")</f>
        <v/>
      </c>
      <c r="F45" s="220" t="str">
        <f>IFERROR(RIGHT(ORARIO_GENERALE!F37,LEN(ORARIO_GENERALE!F37)+SEARCH(" ",ORARIO_GENERALE!F37)),"")</f>
        <v/>
      </c>
      <c r="G45" s="220" t="str">
        <f>IFERROR(RIGHT(ORARIO_GENERALE!E37,LEN(ORARIO_GENERALE!E37)+SEARCH(" ",ORARIO_GENERALE!E37)),"")</f>
        <v>MPPC  7</v>
      </c>
      <c r="H45" s="220" t="str">
        <f>IFERROR(RIGHT(ORARIO_GENERALE!I27,LEN(ORARIO_GENERALE!I27)+SEARCH(" ",ORARIO_GENERALE!I27)),"")</f>
        <v/>
      </c>
      <c r="I45" s="220" t="str">
        <f t="shared" ref="I45:I49" si="89">IFERROR(RIGHT(#REF!,LEN(#REF!)+SEARCH(" ",#REF!)),"")</f>
        <v/>
      </c>
      <c r="J45" s="220" t="str">
        <f>ORARIO_GENERALE!J40</f>
        <v/>
      </c>
      <c r="K45" s="220" t="str">
        <f t="shared" ref="K45:P45" si="88">IFERROR(RIGHT(#REF!,LEN(#REF!)+SEARCH(" ",#REF!)),"")</f>
        <v/>
      </c>
      <c r="L45" s="220" t="str">
        <f t="shared" si="88"/>
        <v/>
      </c>
      <c r="M45" s="220" t="str">
        <f t="shared" si="88"/>
        <v/>
      </c>
      <c r="N45" s="220" t="str">
        <f t="shared" si="88"/>
        <v/>
      </c>
      <c r="O45" s="220" t="str">
        <f t="shared" si="88"/>
        <v/>
      </c>
      <c r="P45" s="221" t="str">
        <f t="shared" si="88"/>
        <v/>
      </c>
      <c r="Q45" s="217" t="str">
        <f t="shared" ref="Q45:Q54" si="91">IFERROR(RIGHT(#REF!,LEN(#REF!)-SEARCH(" ",#REF!)),"")</f>
        <v/>
      </c>
      <c r="R45" s="217" t="str">
        <f>IFERROR(RIGHT(ORARIO_GENERALE!N40,LEN(ORARIO_GENERALE!N40)-SEARCH(" ",ORARIO_GENERALE!N40)),"")</f>
        <v/>
      </c>
    </row>
    <row r="46" ht="15.75" customHeight="1">
      <c r="C46" s="219" t="str">
        <f>ORARIO_GENERALE!C41</f>
        <v>13:00-14:00</v>
      </c>
      <c r="D46" s="220" t="str">
        <f t="shared" si="73"/>
        <v/>
      </c>
      <c r="E46" s="220" t="str">
        <f>IFERROR(RIGHT(ORARIO_GENERALE!E38,LEN(ORARIO_GENERALE!E38)+SEARCH(" ",ORARIO_GENERALE!E38)),"")</f>
        <v>MPPC 7</v>
      </c>
      <c r="F46" s="220" t="str">
        <f>IFERROR(RIGHT(ORARIO_GENERALE!F38,LEN(ORARIO_GENERALE!F38)+SEARCH(" ",ORARIO_GENERALE!F38)),"")</f>
        <v/>
      </c>
      <c r="G46" s="220" t="str">
        <f>IFERROR(RIGHT(ORARIO_GENERALE!G38,LEN(ORARIO_GENERALE!G38)+SEARCH(" ",ORARIO_GENERALE!G38)),"")</f>
        <v/>
      </c>
      <c r="H46" s="220" t="str">
        <f>IFERROR(RIGHT(ORARIO_GENERALE!I15,LEN(ORARIO_GENERALE!I15)+SEARCH(" ",ORARIO_GENERALE!I15)),"")</f>
        <v>MA1E L</v>
      </c>
      <c r="I46" s="220" t="str">
        <f t="shared" si="89"/>
        <v/>
      </c>
      <c r="J46" s="220" t="str">
        <f>ORARIO_GENERALE!J41</f>
        <v/>
      </c>
      <c r="K46" s="220" t="str">
        <f t="shared" ref="K46:P46" si="90">IFERROR(RIGHT(#REF!,LEN(#REF!)+SEARCH(" ",#REF!)),"")</f>
        <v/>
      </c>
      <c r="L46" s="220" t="str">
        <f t="shared" si="90"/>
        <v/>
      </c>
      <c r="M46" s="220" t="str">
        <f t="shared" si="90"/>
        <v/>
      </c>
      <c r="N46" s="220" t="str">
        <f t="shared" si="90"/>
        <v/>
      </c>
      <c r="O46" s="220" t="str">
        <f t="shared" si="90"/>
        <v/>
      </c>
      <c r="P46" s="221" t="str">
        <f t="shared" si="90"/>
        <v/>
      </c>
      <c r="Q46" s="217" t="str">
        <f t="shared" si="91"/>
        <v/>
      </c>
      <c r="R46" s="217" t="str">
        <f>IFERROR(RIGHT(ORARIO_GENERALE!N41,LEN(ORARIO_GENERALE!N41)-SEARCH(" ",ORARIO_GENERALE!N41)),"")</f>
        <v/>
      </c>
    </row>
    <row r="47" ht="15.75" customHeight="1">
      <c r="C47" s="219" t="str">
        <f>ORARIO_GENERALE!C42</f>
        <v>14:00-15:00</v>
      </c>
      <c r="D47" s="220" t="str">
        <f t="shared" si="73"/>
        <v/>
      </c>
      <c r="E47" s="220" t="str">
        <f>IFERROR(RIGHT(#REF!,LEN(#REF!)+SEARCH(" ",#REF!)),"")</f>
        <v/>
      </c>
      <c r="F47" s="220" t="str">
        <f>IFERROR(RIGHT(ORARIO_GENERALE!F39,LEN(ORARIO_GENERALE!F39)+SEARCH(" ",ORARIO_GENERALE!F39)),"")</f>
        <v/>
      </c>
      <c r="G47" s="220" t="str">
        <f>IFERROR(RIGHT(ORARIO_GENERALE!G39,LEN(ORARIO_GENERALE!G39)+SEARCH(" ",ORARIO_GENERALE!G39)),"")</f>
        <v/>
      </c>
      <c r="H47" s="220" t="str">
        <f>IFERROR(RIGHT(ORARIO_GENERALE!I16,LEN(ORARIO_GENERALE!I16)+SEARCH(" ",ORARIO_GENERALE!I16)),"")</f>
        <v>MA1E L</v>
      </c>
      <c r="I47" s="220" t="str">
        <f t="shared" si="89"/>
        <v/>
      </c>
      <c r="J47" s="220" t="str">
        <f>ORARIO_GENERALE!J42</f>
        <v/>
      </c>
      <c r="K47" s="220" t="str">
        <f t="shared" ref="K47:P47" si="92">IFERROR(RIGHT(#REF!,LEN(#REF!)+SEARCH(" ",#REF!)),"")</f>
        <v/>
      </c>
      <c r="L47" s="220" t="str">
        <f t="shared" si="92"/>
        <v/>
      </c>
      <c r="M47" s="220" t="str">
        <f t="shared" si="92"/>
        <v/>
      </c>
      <c r="N47" s="220" t="str">
        <f t="shared" si="92"/>
        <v/>
      </c>
      <c r="O47" s="220" t="str">
        <f t="shared" si="92"/>
        <v/>
      </c>
      <c r="P47" s="221" t="str">
        <f t="shared" si="92"/>
        <v/>
      </c>
      <c r="Q47" s="217" t="str">
        <f t="shared" si="91"/>
        <v/>
      </c>
      <c r="R47" s="217" t="str">
        <f>IFERROR(RIGHT(ORARIO_GENERALE!N42,LEN(ORARIO_GENERALE!N42)-SEARCH(" ",ORARIO_GENERALE!N42)),"")</f>
        <v/>
      </c>
    </row>
    <row r="48" ht="15.75" customHeight="1">
      <c r="C48" s="219" t="str">
        <f>ORARIO_GENERALE!C43</f>
        <v>15:00-16:00</v>
      </c>
      <c r="D48" s="220" t="str">
        <f>IFERROR(RIGHT(ORARIO_GENERALE!D40,LEN(ORARIO_GENERALE!D40)+SEARCH(" ",ORARIO_GENERALE!D40)),"")</f>
        <v>MPPD 1</v>
      </c>
      <c r="E48" s="220" t="str">
        <f>IFERROR(RIGHT(ORARIO_GENERALE!E40,LEN(ORARIO_GENERALE!E40)+SEARCH(" ",ORARIO_GENERALE!E40)),"")</f>
        <v>MPPB 7</v>
      </c>
      <c r="F48" s="220" t="str">
        <f>IFERROR(RIGHT(#REF!,LEN(#REF!)+SEARCH(" ",#REF!)),"")</f>
        <v/>
      </c>
      <c r="G48" s="220" t="str">
        <f>IFERROR(RIGHT(ORARIO_GENERALE!G40,LEN(ORARIO_GENERALE!G40)+SEARCH(" ",ORARIO_GENERALE!G40)),"")</f>
        <v/>
      </c>
      <c r="H48" s="220" t="str">
        <f>IFERROR(RIGHT(ORARIO_GENERALE!I41,LEN(ORARIO_GENERALE!I41)+SEARCH(" ",ORARIO_GENERALE!I41)),"")</f>
        <v>POT C L</v>
      </c>
      <c r="I48" s="220" t="str">
        <f t="shared" si="89"/>
        <v/>
      </c>
      <c r="J48" s="220" t="str">
        <f>ORARIO_GENERALE!J43</f>
        <v/>
      </c>
      <c r="K48" s="220" t="str">
        <f t="shared" ref="K48:P48" si="93">IFERROR(RIGHT(#REF!,LEN(#REF!)+SEARCH(" ",#REF!)),"")</f>
        <v/>
      </c>
      <c r="L48" s="220" t="str">
        <f t="shared" si="93"/>
        <v/>
      </c>
      <c r="M48" s="220" t="str">
        <f t="shared" si="93"/>
        <v/>
      </c>
      <c r="N48" s="220" t="str">
        <f t="shared" si="93"/>
        <v/>
      </c>
      <c r="O48" s="220" t="str">
        <f t="shared" si="93"/>
        <v/>
      </c>
      <c r="P48" s="221" t="str">
        <f t="shared" si="93"/>
        <v/>
      </c>
      <c r="Q48" s="217" t="str">
        <f t="shared" si="91"/>
        <v/>
      </c>
      <c r="R48" s="217" t="str">
        <f>IFERROR(RIGHT(ORARIO_GENERALE!N43,LEN(ORARIO_GENERALE!N43)-SEARCH(" ",ORARIO_GENERALE!N43)),"")</f>
        <v/>
      </c>
    </row>
    <row r="49" ht="15.75" customHeight="1">
      <c r="C49" s="219" t="str">
        <f>ORARIO_GENERALE!C44</f>
        <v>16:00-17:00</v>
      </c>
      <c r="D49" s="220" t="str">
        <f>IFERROR(RIGHT(ORARIO_GENERALE!D41,LEN(ORARIO_GENERALE!D41)+SEARCH(" ",ORARIO_GENERALE!D41)),"")</f>
        <v>MPPD 1</v>
      </c>
      <c r="E49" s="220" t="str">
        <f>IFERROR(RIGHT(ORARIO_GENERALE!E41,LEN(ORARIO_GENERALE!E41)+SEARCH(" ",ORARIO_GENERALE!E41)),"")</f>
        <v/>
      </c>
      <c r="F49" s="220" t="str">
        <f>IFERROR(RIGHT(ORARIO_GENERALE!F40,LEN(ORARIO_GENERALE!F40)+SEARCH(" ",ORARIO_GENERALE!F40)),"")</f>
        <v/>
      </c>
      <c r="G49" s="220" t="str">
        <f>IFERROR(RIGHT(ORARIO_GENERALE!G41,LEN(ORARIO_GENERALE!G41)+SEARCH(" ",ORARIO_GENERALE!G41)),"")</f>
        <v>MPPB 7</v>
      </c>
      <c r="H49" s="220" t="str">
        <f>IFERROR(RIGHT(ORARIO_GENERALE!I42,LEN(ORARIO_GENERALE!I42)+SEARCH(" ",ORARIO_GENERALE!I42)),"")</f>
        <v/>
      </c>
      <c r="I49" s="220" t="str">
        <f t="shared" si="89"/>
        <v/>
      </c>
      <c r="J49" s="220" t="str">
        <f>ORARIO_GENERALE!J44</f>
        <v/>
      </c>
      <c r="K49" s="220" t="str">
        <f t="shared" ref="K49:P49" si="94">IFERROR(RIGHT(#REF!,LEN(#REF!)+SEARCH(" ",#REF!)),"")</f>
        <v/>
      </c>
      <c r="L49" s="220" t="str">
        <f t="shared" si="94"/>
        <v/>
      </c>
      <c r="M49" s="220" t="str">
        <f t="shared" si="94"/>
        <v/>
      </c>
      <c r="N49" s="220" t="str">
        <f t="shared" si="94"/>
        <v/>
      </c>
      <c r="O49" s="220" t="str">
        <f t="shared" si="94"/>
        <v/>
      </c>
      <c r="P49" s="221" t="str">
        <f t="shared" si="94"/>
        <v/>
      </c>
      <c r="Q49" s="217" t="str">
        <f t="shared" si="91"/>
        <v/>
      </c>
      <c r="R49" s="217" t="str">
        <f>IFERROR(RIGHT(ORARIO_GENERALE!N44,LEN(ORARIO_GENERALE!N44)-SEARCH(" ",ORARIO_GENERALE!N44)),"")</f>
        <v/>
      </c>
    </row>
    <row r="50" ht="15.75" customHeight="1">
      <c r="C50" s="219" t="str">
        <f>ORARIO_GENERALE!C45</f>
        <v>17:00-18:00</v>
      </c>
      <c r="D50" s="220" t="str">
        <f>IFERROR(RIGHT(ORARIO_GENERALE!D42,LEN(ORARIO_GENERALE!D42)+SEARCH(" ",ORARIO_GENERALE!D42)),"")</f>
        <v/>
      </c>
      <c r="E50" s="220" t="str">
        <f>IFERROR(RIGHT(ORARIO_GENERALE!E39,LEN(ORARIO_GENERALE!E39)+SEARCH(" ",ORARIO_GENERALE!E39)),"")</f>
        <v>MPPC 7</v>
      </c>
      <c r="F50" s="220" t="str">
        <f>IFERROR(RIGHT(ORARIO_GENERALE!F42,LEN(ORARIO_GENERALE!F42)+SEARCH(" ",ORARIO_GENERALE!F42)),"")</f>
        <v>MPPB 7</v>
      </c>
      <c r="G50" s="220" t="str">
        <f>IFERROR(RIGHT(ORARIO_GENERALE!O43,LEN(ORARIO_GENERALE!O43)+SEARCH(" ",ORARIO_GENERALE!O43)),"")</f>
        <v/>
      </c>
      <c r="H50" s="220" t="str">
        <f t="shared" ref="H50:I50" si="95">IFERROR(RIGHT(#REF!,LEN(#REF!)+SEARCH(" ",#REF!)),"")</f>
        <v/>
      </c>
      <c r="I50" s="220" t="str">
        <f t="shared" si="95"/>
        <v/>
      </c>
      <c r="J50" s="220" t="str">
        <f>ORARIO_GENERALE!J45</f>
        <v/>
      </c>
      <c r="K50" s="220" t="str">
        <f t="shared" ref="K50:P50" si="96">IFERROR(RIGHT(#REF!,LEN(#REF!)+SEARCH(" ",#REF!)),"")</f>
        <v/>
      </c>
      <c r="L50" s="220" t="str">
        <f t="shared" si="96"/>
        <v/>
      </c>
      <c r="M50" s="220" t="str">
        <f t="shared" si="96"/>
        <v/>
      </c>
      <c r="N50" s="220" t="str">
        <f t="shared" si="96"/>
        <v/>
      </c>
      <c r="O50" s="220" t="str">
        <f t="shared" si="96"/>
        <v/>
      </c>
      <c r="P50" s="221" t="str">
        <f t="shared" si="96"/>
        <v/>
      </c>
      <c r="Q50" s="217" t="str">
        <f t="shared" si="91"/>
        <v/>
      </c>
      <c r="R50" s="217" t="str">
        <f>IFERROR(RIGHT(ORARIO_GENERALE!N45,LEN(ORARIO_GENERALE!N45)-SEARCH(" ",ORARIO_GENERALE!N45)),"")</f>
        <v/>
      </c>
    </row>
    <row r="51" ht="15.75" customHeight="1">
      <c r="C51" s="219" t="str">
        <f>ORARIO_GENERALE!C46</f>
        <v>18:00-19:00</v>
      </c>
      <c r="D51" s="220" t="str">
        <f>IFERROR(RIGHT(ORARIO_GENERALE!D43,LEN(ORARIO_GENERALE!D43)+SEARCH(" ",ORARIO_GENERALE!D43)),"")</f>
        <v/>
      </c>
      <c r="E51" s="220" t="str">
        <f>IFERROR(RIGHT(ORARIO_GENERALE!E43,LEN(ORARIO_GENERALE!E43)+SEARCH(" ",ORARIO_GENERALE!E43)),"")</f>
        <v/>
      </c>
      <c r="F51" s="220" t="str">
        <f>IFERROR(RIGHT(ORARIO_GENERALE!F43,LEN(ORARIO_GENERALE!F43)+SEARCH(" ",ORARIO_GENERALE!F43)),"")</f>
        <v>MPPB 7</v>
      </c>
      <c r="G51" s="220" t="str">
        <f>IFERROR(RIGHT(ORARIO_GENERALE!G43,LEN(ORARIO_GENERALE!G43)+SEARCH(" ",ORARIO_GENERALE!G43)),"")</f>
        <v>MPPD 1</v>
      </c>
      <c r="H51" s="220" t="str">
        <f>IFERROR(RIGHT(ORARIO_GENERALE!I43,LEN(ORARIO_GENERALE!I43)+SEARCH(" ",ORARIO_GENERALE!I43)),"")</f>
        <v/>
      </c>
      <c r="I51" s="220" t="str">
        <f t="shared" ref="I51:I52" si="98">IFERROR(RIGHT(#REF!,LEN(#REF!)+SEARCH(" ",#REF!)),"")</f>
        <v/>
      </c>
      <c r="J51" s="220" t="str">
        <f>ORARIO_GENERALE!J46</f>
        <v/>
      </c>
      <c r="K51" s="220" t="str">
        <f t="shared" ref="K51:P51" si="97">IFERROR(RIGHT(#REF!,LEN(#REF!)+SEARCH(" ",#REF!)),"")</f>
        <v/>
      </c>
      <c r="L51" s="220" t="str">
        <f t="shared" si="97"/>
        <v/>
      </c>
      <c r="M51" s="220" t="str">
        <f t="shared" si="97"/>
        <v/>
      </c>
      <c r="N51" s="220" t="str">
        <f t="shared" si="97"/>
        <v/>
      </c>
      <c r="O51" s="220" t="str">
        <f t="shared" si="97"/>
        <v/>
      </c>
      <c r="P51" s="221" t="str">
        <f t="shared" si="97"/>
        <v/>
      </c>
      <c r="Q51" s="217" t="str">
        <f t="shared" si="91"/>
        <v/>
      </c>
      <c r="R51" s="217" t="str">
        <f>IFERROR(RIGHT(ORARIO_GENERALE!N46,LEN(ORARIO_GENERALE!N46)-SEARCH(" ",ORARIO_GENERALE!N46)),"")</f>
        <v/>
      </c>
    </row>
    <row r="52" ht="15.75" customHeight="1">
      <c r="C52" s="219" t="str">
        <f>ORARIO_GENERALE!C47</f>
        <v>19:00-20:00</v>
      </c>
      <c r="D52" s="220" t="str">
        <f>IFERROR(RIGHT(ORARIO_GENERALE!D47,LEN(ORARIO_GENERALE!D47)+SEARCH(" ",ORARIO_GENERALE!D47)),"")</f>
        <v/>
      </c>
      <c r="E52" s="220" t="str">
        <f>IFERROR(RIGHT(ORARIO_GENERALE!E47,LEN(ORARIO_GENERALE!E47)+SEARCH(" ",ORARIO_GENERALE!E47)),"")</f>
        <v/>
      </c>
      <c r="F52" s="220" t="str">
        <f>IFERROR(RIGHT(ORARIO_GENERALE!F47,LEN(ORARIO_GENERALE!F47)+SEARCH(" ",ORARIO_GENERALE!F47)),"")</f>
        <v/>
      </c>
      <c r="G52" s="220" t="str">
        <f>IFERROR(RIGHT(ORARIO_GENERALE!G47,LEN(ORARIO_GENERALE!G47)+SEARCH(" ",ORARIO_GENERALE!G47)),"")</f>
        <v/>
      </c>
      <c r="H52" s="220" t="str">
        <f>IFERROR(RIGHT(ORARIO_GENERALE!I47,LEN(ORARIO_GENERALE!I47)+SEARCH(" ",ORARIO_GENERALE!I47)),"")</f>
        <v/>
      </c>
      <c r="I52" s="220" t="str">
        <f t="shared" si="98"/>
        <v/>
      </c>
      <c r="J52" s="220" t="str">
        <f>ORARIO_GENERALE!J47</f>
        <v/>
      </c>
      <c r="K52" s="220" t="str">
        <f t="shared" ref="K52:P52" si="99">IFERROR(RIGHT(#REF!,LEN(#REF!)+SEARCH(" ",#REF!)),"")</f>
        <v/>
      </c>
      <c r="L52" s="220" t="str">
        <f t="shared" si="99"/>
        <v/>
      </c>
      <c r="M52" s="220" t="str">
        <f t="shared" si="99"/>
        <v/>
      </c>
      <c r="N52" s="220" t="str">
        <f t="shared" si="99"/>
        <v/>
      </c>
      <c r="O52" s="220" t="str">
        <f t="shared" si="99"/>
        <v/>
      </c>
      <c r="P52" s="221" t="str">
        <f t="shared" si="99"/>
        <v/>
      </c>
      <c r="Q52" s="217" t="str">
        <f t="shared" si="91"/>
        <v/>
      </c>
      <c r="R52" s="217" t="str">
        <f>IFERROR(RIGHT(ORARIO_GENERALE!N47,LEN(ORARIO_GENERALE!N47)-SEARCH(" ",ORARIO_GENERALE!N47)),"")</f>
        <v/>
      </c>
    </row>
    <row r="53" ht="15.75" customHeight="1">
      <c r="C53" s="275" t="str">
        <f t="shared" ref="C53:C54" si="102">#REF!</f>
        <v>#REF!</v>
      </c>
      <c r="D53" s="276" t="str">
        <f t="shared" ref="D53:I53" si="100">IFERROR(RIGHT(#REF!,LEN(#REF!)+SEARCH(" ",#REF!)),"")</f>
        <v/>
      </c>
      <c r="E53" s="276" t="str">
        <f t="shared" si="100"/>
        <v/>
      </c>
      <c r="F53" s="276" t="str">
        <f t="shared" si="100"/>
        <v/>
      </c>
      <c r="G53" s="276" t="str">
        <f t="shared" si="100"/>
        <v/>
      </c>
      <c r="H53" s="276" t="str">
        <f t="shared" si="100"/>
        <v/>
      </c>
      <c r="I53" s="276" t="str">
        <f t="shared" si="100"/>
        <v/>
      </c>
      <c r="J53" s="276" t="str">
        <f t="shared" ref="J53:J54" si="104">#REF!</f>
        <v>#REF!</v>
      </c>
      <c r="K53" s="276" t="str">
        <f t="shared" ref="K53:P53" si="101">IFERROR(RIGHT(#REF!,LEN(#REF!)+SEARCH(" ",#REF!)),"")</f>
        <v/>
      </c>
      <c r="L53" s="276" t="str">
        <f t="shared" si="101"/>
        <v/>
      </c>
      <c r="M53" s="276" t="str">
        <f t="shared" si="101"/>
        <v/>
      </c>
      <c r="N53" s="276" t="str">
        <f t="shared" si="101"/>
        <v/>
      </c>
      <c r="O53" s="276" t="str">
        <f t="shared" si="101"/>
        <v/>
      </c>
      <c r="P53" s="277" t="str">
        <f t="shared" si="101"/>
        <v/>
      </c>
      <c r="Q53" s="217" t="str">
        <f t="shared" si="91"/>
        <v/>
      </c>
      <c r="R53" s="217" t="str">
        <f t="shared" ref="R53:R54" si="106">IFERROR(RIGHT(#REF!,LEN(#REF!)-SEARCH(" ",#REF!)),"")</f>
        <v/>
      </c>
    </row>
    <row r="54" ht="15.75" customHeight="1">
      <c r="B54" s="213" t="s">
        <v>26</v>
      </c>
      <c r="C54" s="214" t="str">
        <f t="shared" si="102"/>
        <v>#REF!</v>
      </c>
      <c r="D54" s="215" t="str">
        <f t="shared" ref="D54:I54" si="103">IFERROR(RIGHT(#REF!,LEN(#REF!)-SEARCH(" ",#REF!)),"")</f>
        <v/>
      </c>
      <c r="E54" s="215" t="str">
        <f t="shared" si="103"/>
        <v/>
      </c>
      <c r="F54" s="215" t="str">
        <f t="shared" si="103"/>
        <v/>
      </c>
      <c r="G54" s="215" t="str">
        <f t="shared" si="103"/>
        <v/>
      </c>
      <c r="H54" s="215" t="str">
        <f t="shared" si="103"/>
        <v/>
      </c>
      <c r="I54" s="215" t="str">
        <f t="shared" si="103"/>
        <v/>
      </c>
      <c r="J54" s="215" t="str">
        <f t="shared" si="104"/>
        <v>#REF!</v>
      </c>
      <c r="K54" s="215" t="str">
        <f t="shared" ref="K54:P54" si="105">IFERROR(RIGHT(#REF!,LEN(#REF!)+SEARCH(" ",#REF!)),"")</f>
        <v/>
      </c>
      <c r="L54" s="215" t="str">
        <f t="shared" si="105"/>
        <v/>
      </c>
      <c r="M54" s="215" t="str">
        <f t="shared" si="105"/>
        <v/>
      </c>
      <c r="N54" s="215" t="str">
        <f t="shared" si="105"/>
        <v/>
      </c>
      <c r="O54" s="215" t="str">
        <f t="shared" si="105"/>
        <v/>
      </c>
      <c r="P54" s="216" t="str">
        <f t="shared" si="105"/>
        <v/>
      </c>
      <c r="Q54" s="217" t="str">
        <f t="shared" si="91"/>
        <v/>
      </c>
      <c r="R54" s="217" t="str">
        <f t="shared" si="106"/>
        <v/>
      </c>
    </row>
    <row r="55" ht="15.75" customHeight="1">
      <c r="B55" s="218"/>
      <c r="C55" s="219" t="str">
        <f>ORARIO_GENERALE!C48</f>
        <v>09:00-10:00</v>
      </c>
      <c r="D55" s="220" t="str">
        <f>IFERROR(RIGHT(ORARIO_GENERALE!D48,LEN(ORARIO_GENERALE!D48)-SEARCH(" ",ORARIO_GENERALE!D48)),"")</f>
        <v>7</v>
      </c>
      <c r="E55" s="220" t="str">
        <f>IFERROR(RIGHT(ORARIO_GENERALE!E48,LEN(ORARIO_GENERALE!E48)-SEARCH(" ",ORARIO_GENERALE!E48)),"")</f>
        <v/>
      </c>
      <c r="F55" s="220" t="str">
        <f>IFERROR(RIGHT(ORARIO_GENERALE!F48,LEN(ORARIO_GENERALE!F48)-SEARCH(" ",ORARIO_GENERALE!F48)),"")</f>
        <v/>
      </c>
      <c r="G55" s="220" t="str">
        <f>IFERROR(RIGHT(ORARIO_GENERALE!G48,LEN(ORARIO_GENERALE!G48)-SEARCH(" ",ORARIO_GENERALE!G48)),"")</f>
        <v/>
      </c>
      <c r="H55" s="220" t="str">
        <f>IFERROR(RIGHT(ORARIO_GENERALE!I48,LEN(ORARIO_GENERALE!I48)-SEARCH(" ",ORARIO_GENERALE!I48)),"")</f>
        <v/>
      </c>
      <c r="I55" s="220" t="str">
        <f t="shared" ref="I55:I59" si="108">IFERROR(RIGHT(#REF!,LEN(#REF!)-SEARCH(" ",#REF!)),"")</f>
        <v/>
      </c>
      <c r="J55" s="220" t="str">
        <f>ORARIO_GENERALE!J48</f>
        <v/>
      </c>
      <c r="K55" s="220" t="str">
        <f t="shared" ref="K55:P55" si="107">IFERROR(RIGHT(#REF!,LEN(#REF!)+SEARCH(" ",#REF!)),"")</f>
        <v/>
      </c>
      <c r="L55" s="220" t="str">
        <f t="shared" si="107"/>
        <v/>
      </c>
      <c r="M55" s="220" t="str">
        <f t="shared" si="107"/>
        <v/>
      </c>
      <c r="N55" s="220" t="str">
        <f t="shared" si="107"/>
        <v/>
      </c>
      <c r="O55" s="220" t="str">
        <f t="shared" si="107"/>
        <v/>
      </c>
      <c r="P55" s="221" t="str">
        <f t="shared" si="107"/>
        <v/>
      </c>
      <c r="Q55" s="217" t="str">
        <f>IFERROR(RIGHT(ORARIO_GENERALE!K48,LEN(ORARIO_GENERALE!K48)-SEARCH(" ",ORARIO_GENERALE!K48)),"")</f>
        <v>L</v>
      </c>
      <c r="R55" s="217" t="str">
        <f>IFERROR(RIGHT(ORARIO_GENERALE!N48,LEN(ORARIO_GENERALE!N48)-SEARCH(" ",ORARIO_GENERALE!N48)),"")</f>
        <v/>
      </c>
    </row>
    <row r="56" ht="15.75" customHeight="1">
      <c r="B56" s="218"/>
      <c r="C56" s="219" t="str">
        <f>ORARIO_GENERALE!C49</f>
        <v>10:00-11:00</v>
      </c>
      <c r="D56" s="220" t="str">
        <f>IFERROR(RIGHT(ORARIO_GENERALE!D49,LEN(ORARIO_GENERALE!D49)-SEARCH(" ",ORARIO_GENERALE!D49)),"")</f>
        <v>7</v>
      </c>
      <c r="E56" s="220" t="str">
        <f>IFERROR(RIGHT(ORARIO_GENERALE!E49,LEN(ORARIO_GENERALE!E49)-SEARCH(" ",ORARIO_GENERALE!E49)),"")</f>
        <v/>
      </c>
      <c r="F56" s="220" t="str">
        <f>IFERROR(RIGHT(ORARIO_GENERALE!F49,LEN(ORARIO_GENERALE!F49)-SEARCH(" ",ORARIO_GENERALE!F49)),"")</f>
        <v/>
      </c>
      <c r="G56" s="220" t="str">
        <f>IFERROR(RIGHT(ORARIO_GENERALE!G49,LEN(ORARIO_GENERALE!G49)-SEARCH(" ",ORARIO_GENERALE!G49)),"")</f>
        <v/>
      </c>
      <c r="H56" s="220" t="str">
        <f>IFERROR(RIGHT(ORARIO_GENERALE!I49,LEN(ORARIO_GENERALE!I49)-SEARCH(" ",ORARIO_GENERALE!I49)),"")</f>
        <v/>
      </c>
      <c r="I56" s="220" t="str">
        <f t="shared" si="108"/>
        <v/>
      </c>
      <c r="J56" s="220" t="str">
        <f>ORARIO_GENERALE!J49</f>
        <v/>
      </c>
      <c r="K56" s="220" t="str">
        <f t="shared" ref="K56:P56" si="109">IFERROR(RIGHT(#REF!,LEN(#REF!)+SEARCH(" ",#REF!)),"")</f>
        <v/>
      </c>
      <c r="L56" s="220" t="str">
        <f t="shared" si="109"/>
        <v/>
      </c>
      <c r="M56" s="220" t="str">
        <f t="shared" si="109"/>
        <v/>
      </c>
      <c r="N56" s="220" t="str">
        <f t="shared" si="109"/>
        <v/>
      </c>
      <c r="O56" s="220" t="str">
        <f t="shared" si="109"/>
        <v/>
      </c>
      <c r="P56" s="221" t="str">
        <f t="shared" si="109"/>
        <v/>
      </c>
      <c r="Q56" s="217" t="str">
        <f>IFERROR(RIGHT(ORARIO_GENERALE!K49,LEN(ORARIO_GENERALE!K49)-SEARCH(" ",ORARIO_GENERALE!K49)),"")</f>
        <v>L</v>
      </c>
      <c r="R56" s="217" t="str">
        <f>IFERROR(RIGHT(ORARIO_GENERALE!N49,LEN(ORARIO_GENERALE!N49)-SEARCH(" ",ORARIO_GENERALE!N49)),"")</f>
        <v/>
      </c>
    </row>
    <row r="57" ht="15.75" customHeight="1">
      <c r="B57" s="218"/>
      <c r="C57" s="219" t="str">
        <f>ORARIO_GENERALE!C50</f>
        <v>11:00-12:00</v>
      </c>
      <c r="D57" s="220" t="str">
        <f>IFERROR(RIGHT(ORARIO_GENERALE!D50,LEN(ORARIO_GENERALE!D50)-SEARCH(" ",ORARIO_GENERALE!D50)),"")</f>
        <v/>
      </c>
      <c r="E57" s="220" t="str">
        <f>IFERROR(RIGHT(ORARIO_GENERALE!E50,LEN(ORARIO_GENERALE!E50)-SEARCH(" ",ORARIO_GENERALE!E50)),"")</f>
        <v/>
      </c>
      <c r="F57" s="220" t="str">
        <f>IFERROR(RIGHT(ORARIO_GENERALE!F50,LEN(ORARIO_GENERALE!F50)-SEARCH(" ",ORARIO_GENERALE!F50)),"")</f>
        <v/>
      </c>
      <c r="G57" s="220" t="str">
        <f>IFERROR(RIGHT(ORARIO_GENERALE!G50,LEN(ORARIO_GENERALE!G50)-SEARCH(" ",ORARIO_GENERALE!G50)),"")</f>
        <v/>
      </c>
      <c r="H57" s="220" t="str">
        <f>IFERROR(RIGHT(ORARIO_GENERALE!I50,LEN(ORARIO_GENERALE!I50)-SEARCH(" ",ORARIO_GENERALE!I50)),"")</f>
        <v/>
      </c>
      <c r="I57" s="220" t="str">
        <f t="shared" si="108"/>
        <v/>
      </c>
      <c r="J57" s="220" t="str">
        <f>ORARIO_GENERALE!J50</f>
        <v/>
      </c>
      <c r="K57" s="220" t="str">
        <f>IFERROR(RIGHT(ORARIO_GENERALE!K50,LEN(ORARIO_GENERALE!K50)+SEARCH(" ",ORARIO_GENERALE!K50)),"")</f>
        <v/>
      </c>
      <c r="L57" s="220" t="str">
        <f t="shared" ref="L57:P57" si="110">IFERROR(RIGHT(#REF!,LEN(#REF!)+SEARCH(" ",#REF!)),"")</f>
        <v/>
      </c>
      <c r="M57" s="220" t="str">
        <f t="shared" si="110"/>
        <v/>
      </c>
      <c r="N57" s="220" t="str">
        <f t="shared" si="110"/>
        <v/>
      </c>
      <c r="O57" s="220" t="str">
        <f t="shared" si="110"/>
        <v/>
      </c>
      <c r="P57" s="221" t="str">
        <f t="shared" si="110"/>
        <v/>
      </c>
      <c r="Q57" s="217" t="str">
        <f t="shared" ref="Q57:Q59" si="112">IFERROR(RIGHT(#REF!,LEN(#REF!)-SEARCH(" ",#REF!)),"")</f>
        <v/>
      </c>
      <c r="R57" s="217" t="str">
        <f>IFERROR(RIGHT(ORARIO_GENERALE!N50,LEN(ORARIO_GENERALE!N50)-SEARCH(" ",ORARIO_GENERALE!N50)),"")</f>
        <v/>
      </c>
    </row>
    <row r="58" ht="15.75" customHeight="1">
      <c r="B58" s="218"/>
      <c r="C58" s="219" t="str">
        <f>ORARIO_GENERALE!C51</f>
        <v>12:00-13:00</v>
      </c>
      <c r="D58" s="220" t="str">
        <f>IFERROR(RIGHT(ORARIO_GENERALE!D51,LEN(ORARIO_GENERALE!D51)-SEARCH(" ",ORARIO_GENERALE!D51)),"")</f>
        <v/>
      </c>
      <c r="E58" s="220" t="str">
        <f>IFERROR(RIGHT(ORARIO_GENERALE!E51,LEN(ORARIO_GENERALE!E51)-SEARCH(" ",ORARIO_GENERALE!E51)),"")</f>
        <v/>
      </c>
      <c r="F58" s="220" t="str">
        <f>IFERROR(RIGHT(ORARIO_GENERALE!F51,LEN(ORARIO_GENERALE!F51)-SEARCH(" ",ORARIO_GENERALE!F51)),"")</f>
        <v/>
      </c>
      <c r="G58" s="220" t="str">
        <f>IFERROR(RIGHT(ORARIO_GENERALE!G51,LEN(ORARIO_GENERALE!G51)-SEARCH(" ",ORARIO_GENERALE!G51)),"")</f>
        <v/>
      </c>
      <c r="H58" s="220" t="str">
        <f>IFERROR(RIGHT(ORARIO_GENERALE!I51,LEN(ORARIO_GENERALE!I51)-SEARCH(" ",ORARIO_GENERALE!I51)),"")</f>
        <v/>
      </c>
      <c r="I58" s="220" t="str">
        <f t="shared" si="108"/>
        <v/>
      </c>
      <c r="J58" s="220" t="str">
        <f>ORARIO_GENERALE!J51</f>
        <v/>
      </c>
      <c r="K58" s="220" t="str">
        <f>IFERROR(RIGHT(ORARIO_GENERALE!K51,LEN(ORARIO_GENERALE!K51)+SEARCH(" ",ORARIO_GENERALE!K51)),"")</f>
        <v/>
      </c>
      <c r="L58" s="220" t="str">
        <f t="shared" ref="L58:P58" si="111">IFERROR(RIGHT(#REF!,LEN(#REF!)+SEARCH(" ",#REF!)),"")</f>
        <v/>
      </c>
      <c r="M58" s="220" t="str">
        <f t="shared" si="111"/>
        <v/>
      </c>
      <c r="N58" s="220" t="str">
        <f t="shared" si="111"/>
        <v/>
      </c>
      <c r="O58" s="220" t="str">
        <f t="shared" si="111"/>
        <v/>
      </c>
      <c r="P58" s="221" t="str">
        <f t="shared" si="111"/>
        <v/>
      </c>
      <c r="Q58" s="217" t="str">
        <f t="shared" si="112"/>
        <v/>
      </c>
      <c r="R58" s="217" t="str">
        <f>IFERROR(RIGHT(ORARIO_GENERALE!N51,LEN(ORARIO_GENERALE!N51)-SEARCH(" ",ORARIO_GENERALE!N51)),"")</f>
        <v/>
      </c>
    </row>
    <row r="59" ht="15.75" customHeight="1">
      <c r="B59" s="218"/>
      <c r="C59" s="275" t="str">
        <f>ORARIO_GENERALE!C53</f>
        <v>14:00-15:00</v>
      </c>
      <c r="D59" s="276" t="str">
        <f>IFERROR(RIGHT(ORARIO_GENERALE!D53,LEN(ORARIO_GENERALE!D53)-SEARCH(" ",ORARIO_GENERALE!D53)),"")</f>
        <v/>
      </c>
      <c r="E59" s="276" t="str">
        <f>IFERROR(RIGHT(ORARIO_GENERALE!E53,LEN(ORARIO_GENERALE!E53)-SEARCH(" ",ORARIO_GENERALE!E53)),"")</f>
        <v/>
      </c>
      <c r="F59" s="276" t="str">
        <f>IFERROR(RIGHT(ORARIO_GENERALE!F53,LEN(ORARIO_GENERALE!F53)-SEARCH(" ",ORARIO_GENERALE!F53)),"")</f>
        <v/>
      </c>
      <c r="G59" s="276" t="str">
        <f>IFERROR(RIGHT(ORARIO_GENERALE!G53,LEN(ORARIO_GENERALE!G53)-SEARCH(" ",ORARIO_GENERALE!G53)),"")</f>
        <v/>
      </c>
      <c r="H59" s="276" t="str">
        <f>IFERROR(RIGHT(ORARIO_GENERALE!I53,LEN(ORARIO_GENERALE!I53)-SEARCH(" ",ORARIO_GENERALE!I53)),"")</f>
        <v/>
      </c>
      <c r="I59" s="276" t="str">
        <f t="shared" si="108"/>
        <v/>
      </c>
      <c r="J59" s="276" t="str">
        <f>ORARIO_GENERALE!J53</f>
        <v/>
      </c>
      <c r="K59" s="276" t="str">
        <f t="shared" ref="K59:P59" si="113">IFERROR(RIGHT(#REF!,LEN(#REF!)+SEARCH(" ",#REF!)),"")</f>
        <v/>
      </c>
      <c r="L59" s="276" t="str">
        <f t="shared" si="113"/>
        <v/>
      </c>
      <c r="M59" s="276" t="str">
        <f t="shared" si="113"/>
        <v/>
      </c>
      <c r="N59" s="276" t="str">
        <f t="shared" si="113"/>
        <v/>
      </c>
      <c r="O59" s="276" t="str">
        <f t="shared" si="113"/>
        <v/>
      </c>
      <c r="P59" s="277" t="str">
        <f t="shared" si="113"/>
        <v/>
      </c>
      <c r="Q59" s="217" t="str">
        <f t="shared" si="112"/>
        <v/>
      </c>
      <c r="R59" s="217" t="str">
        <f>IFERROR(RIGHT(ORARIO_GENERALE!N53,LEN(ORARIO_GENERALE!N53)-SEARCH(" ",ORARIO_GENERALE!N53)),"")</f>
        <v/>
      </c>
    </row>
    <row r="60" ht="15.75" customHeight="1">
      <c r="B60" s="248"/>
      <c r="C60" s="217" t="str">
        <f>ORARIO_GENERALE!C54</f>
        <v/>
      </c>
      <c r="D60" s="217" t="str">
        <f>IFERROR(RIGHT(ORARIO_GENERALE!D54,LEN(ORARIO_GENERALE!D54)-SEARCH(" ",ORARIO_GENERALE!D54)),"")</f>
        <v/>
      </c>
      <c r="E60" s="217" t="str">
        <f>IFERROR(RIGHT(ORARIO_GENERALE!F54,LEN(ORARIO_GENERALE!F54)-SEARCH(" ",ORARIO_GENERALE!F54)),"")</f>
        <v/>
      </c>
      <c r="F60" s="217" t="str">
        <f>IFERROR(RIGHT(ORARIO_GENERALE!G54,LEN(ORARIO_GENERALE!G54)-SEARCH(" ",ORARIO_GENERALE!G54)),"")</f>
        <v/>
      </c>
      <c r="K60" s="217" t="str">
        <f>IFERROR(RIGHT(ORARIO_GENERALE!K54,LEN(ORARIO_GENERALE!K54)-SEARCH(" ",ORARIO_GENERALE!K54)),"")</f>
        <v/>
      </c>
      <c r="L60" s="217" t="str">
        <f t="shared" ref="L60:Q60" si="114">IFERROR(RIGHT(#REF!,LEN(#REF!)-SEARCH(" ",#REF!)),"")</f>
        <v/>
      </c>
      <c r="M60" s="217" t="str">
        <f t="shared" si="114"/>
        <v/>
      </c>
      <c r="N60" s="217" t="str">
        <f t="shared" si="114"/>
        <v/>
      </c>
      <c r="O60" s="217" t="str">
        <f t="shared" si="114"/>
        <v/>
      </c>
      <c r="P60" s="217" t="str">
        <f t="shared" si="114"/>
        <v/>
      </c>
      <c r="Q60" s="217" t="str">
        <f t="shared" si="114"/>
        <v/>
      </c>
      <c r="R60" s="217" t="str">
        <f>IFERROR(RIGHT(ORARIO_GENERALE!N54,LEN(ORARIO_GENERALE!N54)-SEARCH(" ",ORARIO_GENERALE!N54)),"")</f>
        <v/>
      </c>
    </row>
    <row r="61" ht="15.75" customHeight="1">
      <c r="B61" s="248"/>
      <c r="C61" s="217" t="str">
        <f>ORARIO_GENERALE!C54</f>
        <v/>
      </c>
      <c r="K61" s="217" t="str">
        <f>IFERROR(RIGHT(ORARIO_GENERALE!K55,LEN(ORARIO_GENERALE!K55)-SEARCH(" ",ORARIO_GENERALE!K55)),"")</f>
        <v/>
      </c>
      <c r="L61" s="217" t="str">
        <f t="shared" ref="L61:Q61" si="115">IFERROR(RIGHT(#REF!,LEN(#REF!)-SEARCH(" ",#REF!)),"")</f>
        <v/>
      </c>
      <c r="M61" s="217" t="str">
        <f t="shared" si="115"/>
        <v/>
      </c>
      <c r="N61" s="217" t="str">
        <f t="shared" si="115"/>
        <v/>
      </c>
      <c r="O61" s="217" t="str">
        <f t="shared" si="115"/>
        <v/>
      </c>
      <c r="P61" s="217" t="str">
        <f t="shared" si="115"/>
        <v/>
      </c>
      <c r="Q61" s="217" t="str">
        <f t="shared" si="115"/>
        <v/>
      </c>
      <c r="R61" s="217" t="str">
        <f>IFERROR(RIGHT(ORARIO_GENERALE!N55,LEN(ORARIO_GENERALE!N55)-SEARCH(" ",ORARIO_GENERALE!N55)),"")</f>
        <v/>
      </c>
    </row>
    <row r="62" ht="15.75" customHeight="1">
      <c r="B62" s="248"/>
      <c r="C62" s="217" t="str">
        <f>ORARIO_GENERALE!C55</f>
        <v/>
      </c>
      <c r="K62" s="217" t="str">
        <f>IFERROR(RIGHT(ORARIO_GENERALE!K56,LEN(ORARIO_GENERALE!K56)-SEARCH(" ",ORARIO_GENERALE!K56)),"")</f>
        <v/>
      </c>
      <c r="L62" s="217" t="str">
        <f t="shared" ref="L62:Q62" si="116">IFERROR(RIGHT(#REF!,LEN(#REF!)-SEARCH(" ",#REF!)),"")</f>
        <v/>
      </c>
      <c r="M62" s="217" t="str">
        <f t="shared" si="116"/>
        <v/>
      </c>
      <c r="N62" s="217" t="str">
        <f t="shared" si="116"/>
        <v/>
      </c>
      <c r="O62" s="217" t="str">
        <f t="shared" si="116"/>
        <v/>
      </c>
      <c r="P62" s="217" t="str">
        <f t="shared" si="116"/>
        <v/>
      </c>
      <c r="Q62" s="217" t="str">
        <f t="shared" si="116"/>
        <v/>
      </c>
      <c r="R62" s="217" t="str">
        <f>IFERROR(RIGHT(ORARIO_GENERALE!N56,LEN(ORARIO_GENERALE!N56)-SEARCH(" ",ORARIO_GENERALE!N56)),"")</f>
        <v/>
      </c>
    </row>
    <row r="63" ht="15.75" customHeight="1">
      <c r="B63" s="248"/>
      <c r="C63" s="217" t="str">
        <f>ORARIO_GENERALE!C56</f>
        <v/>
      </c>
      <c r="K63" s="217" t="str">
        <f>IFERROR(RIGHT(ORARIO_GENERALE!K57,LEN(ORARIO_GENERALE!K57)-SEARCH(" ",ORARIO_GENERALE!K57)),"")</f>
        <v/>
      </c>
      <c r="L63" s="217" t="str">
        <f t="shared" ref="L63:Q63" si="117">IFERROR(RIGHT(#REF!,LEN(#REF!)-SEARCH(" ",#REF!)),"")</f>
        <v/>
      </c>
      <c r="M63" s="217" t="str">
        <f t="shared" si="117"/>
        <v/>
      </c>
      <c r="N63" s="217" t="str">
        <f t="shared" si="117"/>
        <v/>
      </c>
      <c r="O63" s="217" t="str">
        <f t="shared" si="117"/>
        <v/>
      </c>
      <c r="P63" s="217" t="str">
        <f t="shared" si="117"/>
        <v/>
      </c>
      <c r="Q63" s="217" t="str">
        <f t="shared" si="117"/>
        <v/>
      </c>
      <c r="R63" s="217" t="str">
        <f>IFERROR(RIGHT(ORARIO_GENERALE!N57,LEN(ORARIO_GENERALE!N57)-SEARCH(" ",ORARIO_GENERALE!N57)),"")</f>
        <v/>
      </c>
    </row>
    <row r="64" ht="15.75" customHeight="1">
      <c r="B64" s="248"/>
      <c r="K64" s="217" t="str">
        <f>IFERROR(RIGHT(ORARIO_GENERALE!K58,LEN(ORARIO_GENERALE!K58)-SEARCH(" ",ORARIO_GENERALE!K58)),"")</f>
        <v/>
      </c>
      <c r="L64" s="217" t="str">
        <f t="shared" ref="L64:Q64" si="118">IFERROR(RIGHT(#REF!,LEN(#REF!)-SEARCH(" ",#REF!)),"")</f>
        <v/>
      </c>
      <c r="M64" s="217" t="str">
        <f t="shared" si="118"/>
        <v/>
      </c>
      <c r="N64" s="217" t="str">
        <f t="shared" si="118"/>
        <v/>
      </c>
      <c r="O64" s="217" t="str">
        <f t="shared" si="118"/>
        <v/>
      </c>
      <c r="P64" s="217" t="str">
        <f t="shared" si="118"/>
        <v/>
      </c>
      <c r="Q64" s="217" t="str">
        <f t="shared" si="118"/>
        <v/>
      </c>
      <c r="R64" s="217" t="str">
        <f>IFERROR(RIGHT(ORARIO_GENERALE!N58,LEN(ORARIO_GENERALE!N58)-SEARCH(" ",ORARIO_GENERALE!N58)),"")</f>
        <v/>
      </c>
    </row>
    <row r="65" ht="15.75" customHeight="1">
      <c r="B65" s="248"/>
      <c r="K65" s="217" t="str">
        <f t="shared" ref="K65:R65" si="119">IFERROR(RIGHT(#REF!,LEN(#REF!)-SEARCH(" ",#REF!)),"")</f>
        <v/>
      </c>
      <c r="L65" s="217" t="str">
        <f t="shared" si="119"/>
        <v/>
      </c>
      <c r="M65" s="217" t="str">
        <f t="shared" si="119"/>
        <v/>
      </c>
      <c r="N65" s="217" t="str">
        <f t="shared" si="119"/>
        <v/>
      </c>
      <c r="O65" s="217" t="str">
        <f t="shared" si="119"/>
        <v/>
      </c>
      <c r="P65" s="217" t="str">
        <f t="shared" si="119"/>
        <v/>
      </c>
      <c r="Q65" s="217" t="str">
        <f t="shared" si="119"/>
        <v/>
      </c>
      <c r="R65" s="217" t="str">
        <f t="shared" si="119"/>
        <v/>
      </c>
    </row>
    <row r="66" ht="15.75" customHeight="1">
      <c r="B66" s="248"/>
      <c r="K66" s="217" t="str">
        <f t="shared" ref="K66:R66" si="120">IFERROR(RIGHT(#REF!,LEN(#REF!)-SEARCH(" ",#REF!)),"")</f>
        <v/>
      </c>
      <c r="L66" s="217" t="str">
        <f t="shared" si="120"/>
        <v/>
      </c>
      <c r="M66" s="217" t="str">
        <f t="shared" si="120"/>
        <v/>
      </c>
      <c r="N66" s="217" t="str">
        <f t="shared" si="120"/>
        <v/>
      </c>
      <c r="O66" s="217" t="str">
        <f t="shared" si="120"/>
        <v/>
      </c>
      <c r="P66" s="217" t="str">
        <f t="shared" si="120"/>
        <v/>
      </c>
      <c r="Q66" s="217" t="str">
        <f t="shared" si="120"/>
        <v/>
      </c>
      <c r="R66" s="217" t="str">
        <f t="shared" si="120"/>
        <v/>
      </c>
    </row>
    <row r="67" ht="15.75" customHeight="1">
      <c r="K67" s="217" t="str">
        <f t="shared" ref="K67:R67" si="121">IFERROR(RIGHT(#REF!,LEN(#REF!)-SEARCH(" ",#REF!)),"")</f>
        <v/>
      </c>
      <c r="L67" s="217" t="str">
        <f t="shared" si="121"/>
        <v/>
      </c>
      <c r="M67" s="217" t="str">
        <f t="shared" si="121"/>
        <v/>
      </c>
      <c r="N67" s="217" t="str">
        <f t="shared" si="121"/>
        <v/>
      </c>
      <c r="O67" s="217" t="str">
        <f t="shared" si="121"/>
        <v/>
      </c>
      <c r="P67" s="217" t="str">
        <f t="shared" si="121"/>
        <v/>
      </c>
      <c r="Q67" s="217" t="str">
        <f t="shared" si="121"/>
        <v/>
      </c>
      <c r="R67" s="217" t="str">
        <f t="shared" si="121"/>
        <v/>
      </c>
    </row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FDC46020-B851-47EE-A829-51CC2FB0C535}" filter="1" showAutoFilter="1">
      <autoFilter ref="$D$2:$I$15"/>
      <extLst>
        <ext uri="GoogleSheetsCustomDataVersion1">
          <go:sheetsCustomData xmlns:go="http://customooxmlschemas.google.com/" filterViewId="1073962983"/>
        </ext>
      </extLst>
    </customSheetView>
  </customSheetViews>
  <mergeCells count="5">
    <mergeCell ref="B2:B14"/>
    <mergeCell ref="B15:B27"/>
    <mergeCell ref="B28:B40"/>
    <mergeCell ref="B41:B53"/>
    <mergeCell ref="B54:B59"/>
  </mergeCells>
  <printOptions gridLines="1" horizontalCentered="1"/>
  <pageMargins bottom="0.75" footer="0.0" header="0.0" left="0.7" right="0.7" top="0.75"/>
  <pageSetup fitToWidth="0" paperSize="8" cellComments="atEnd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 outlineLevelCol="1"/>
  <cols>
    <col customWidth="1" min="1" max="1" width="6.13"/>
    <col customWidth="1" min="2" max="2" width="7.25"/>
    <col customWidth="1" min="3" max="3" width="6.88"/>
    <col customWidth="1" min="4" max="4" width="7.88"/>
    <col customWidth="1" min="5" max="5" width="6.5"/>
    <col customWidth="1" min="6" max="6" width="7.88"/>
    <col customWidth="1" min="7" max="7" width="6.0"/>
    <col customWidth="1" min="8" max="8" width="7.25"/>
    <col customWidth="1" min="9" max="9" width="7.88"/>
    <col customWidth="1" min="10" max="10" width="6.5"/>
    <col customWidth="1" min="11" max="11" width="6.88"/>
    <col customWidth="1" min="12" max="12" width="8.13"/>
    <col customWidth="1" min="13" max="13" width="5.88"/>
    <col customWidth="1" min="14" max="14" width="7.75"/>
    <col customWidth="1" min="15" max="15" width="3.63"/>
    <col customWidth="1" min="16" max="16" width="7.25"/>
    <col customWidth="1" min="17" max="18" width="6.88"/>
    <col customWidth="1" min="19" max="19" width="5.63"/>
    <col customWidth="1" min="20" max="20" width="5.5"/>
    <col customWidth="1" min="21" max="21" width="3.38"/>
  </cols>
  <sheetData>
    <row r="1" ht="15.75" customHeight="1">
      <c r="A1" s="249"/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</row>
    <row r="2" ht="15.75" customHeight="1">
      <c r="A2" s="249"/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</row>
    <row r="3" ht="15.75" customHeight="1">
      <c r="A3" s="249"/>
      <c r="B3" s="250" t="s">
        <v>152</v>
      </c>
      <c r="C3" s="251"/>
      <c r="D3" s="251"/>
      <c r="E3" s="251"/>
      <c r="F3" s="252"/>
      <c r="G3" s="249"/>
      <c r="H3" s="250" t="s">
        <v>153</v>
      </c>
      <c r="I3" s="251"/>
      <c r="J3" s="251"/>
      <c r="K3" s="251"/>
      <c r="L3" s="252"/>
      <c r="M3" s="249"/>
      <c r="N3" s="253" t="s">
        <v>154</v>
      </c>
      <c r="O3" s="254"/>
      <c r="P3" s="254"/>
      <c r="Q3" s="254"/>
      <c r="R3" s="254"/>
      <c r="S3" s="255"/>
    </row>
    <row r="4" ht="15.75" customHeight="1">
      <c r="A4" s="249"/>
      <c r="B4" s="256"/>
      <c r="C4" s="257" t="s">
        <v>19</v>
      </c>
      <c r="D4" s="257" t="s">
        <v>22</v>
      </c>
      <c r="E4" s="257" t="s">
        <v>23</v>
      </c>
      <c r="F4" s="258" t="s">
        <v>24</v>
      </c>
      <c r="G4" s="249"/>
      <c r="H4" s="256"/>
      <c r="I4" s="259" t="s">
        <v>19</v>
      </c>
      <c r="J4" s="259" t="s">
        <v>22</v>
      </c>
      <c r="K4" s="259" t="s">
        <v>23</v>
      </c>
      <c r="L4" s="260" t="s">
        <v>24</v>
      </c>
      <c r="M4" s="261"/>
      <c r="N4" s="262"/>
      <c r="O4" s="263" t="s">
        <v>19</v>
      </c>
      <c r="P4" s="263" t="s">
        <v>22</v>
      </c>
      <c r="Q4" s="263" t="s">
        <v>23</v>
      </c>
      <c r="R4" s="263" t="s">
        <v>24</v>
      </c>
      <c r="S4" s="264" t="s">
        <v>26</v>
      </c>
    </row>
    <row r="5" ht="15.75" customHeight="1">
      <c r="A5" s="249"/>
      <c r="B5" s="265" t="str">
        <f>ORARIO_GENERALE!C4</f>
        <v>09:00-10:00</v>
      </c>
      <c r="C5" s="266" t="str">
        <f t="array" ref="C5">IFERROR(INDEX(ORARIO_GENERALE!$D$3:$I$3,MATCH("*"&amp;$B$3&amp;"*",ORARIO_GENERALE!D4:M4,0)),"")</f>
        <v/>
      </c>
      <c r="D5" s="266" t="str">
        <f t="array" ref="D5">IFERROR(INDEX(ORARIO_GENERALE!$D$3:$I$3,MATCH("*"&amp;$B$3&amp;"*",#REF!,0)),"")</f>
        <v/>
      </c>
      <c r="E5" s="266" t="str">
        <f t="array" ref="E5">IFERROR(INDEX(ORARIO_GENERALE!$D$3:$I$3,MATCH("*"&amp;$B$3&amp;"*",#REF!,0)),"")</f>
        <v/>
      </c>
      <c r="F5" s="267" t="str">
        <f t="array" ref="F5">IFERROR(INDEX(ORARIO_GENERALE!$D$3:$I$3,MATCH("*"&amp;$B$3&amp;"*",#REF!,0)),"")</f>
        <v/>
      </c>
      <c r="G5" s="268" t="s">
        <v>91</v>
      </c>
      <c r="H5" s="269" t="str">
        <f>ORARIO_GENERALE!C4</f>
        <v>09:00-10:00</v>
      </c>
      <c r="I5" s="266" t="str">
        <f t="array" ref="I5">IFERROR(INDEX(ORARIO_GENERALE!$D$3:$I$3,MATCH("*"&amp;$H$3&amp;"*",ORARIO_GENERALE!D4:M4,0)),"")</f>
        <v/>
      </c>
      <c r="J5" s="266" t="str">
        <f t="array" ref="J5">IFERROR(INDEX(ORARIO_GENERALE!$D$3:$I$3,MATCH("*"&amp;$H$3&amp;"*",#REF!,0)),"")</f>
        <v/>
      </c>
      <c r="K5" s="266" t="str">
        <f t="array" ref="K5">IFERROR(INDEX(ORARIO_GENERALE!$D$3:$I$3,MATCH("*"&amp;$H$3&amp;"*",#REF!,0)),"")</f>
        <v/>
      </c>
      <c r="L5" s="270" t="str">
        <f t="array" ref="L5">IFERROR(INDEX(ORARIO_GENERALE!$D$3:$I$3,MATCH("*"&amp;$H$3&amp;"*",#REF!,0)),"")</f>
        <v/>
      </c>
      <c r="M5" s="249"/>
      <c r="N5" s="271" t="str">
        <f>ORARIO_GENERALE!J4</f>
        <v/>
      </c>
      <c r="O5" s="272" t="str">
        <f t="array" ref="O5">IFERROR(INDEX(ORARIO_GENERALE!$K$3:$M$3,MATCH("*"&amp;$N$3&amp;"*",#REF!,0)),"")</f>
        <v/>
      </c>
      <c r="P5" s="272" t="str">
        <f t="array" ref="P5">IFERROR(INDEX(ORARIO_GENERALE!$K$3:$M$3,MATCH("*"&amp;$N$3&amp;"*",ORARIO_GENERALE!K15:M15,0)),"")</f>
        <v/>
      </c>
      <c r="Q5" s="272" t="str">
        <f t="array" ref="Q5">IFERROR(INDEX(ORARIO_GENERALE!$K$3:$M$3,MATCH("*"&amp;$N$3&amp;"*",#REF!,0)),"")</f>
        <v/>
      </c>
      <c r="R5" s="272" t="str">
        <f t="array" ref="R5">IFERROR(INDEX(ORARIO_GENERALE!$K$3:$M$3,MATCH("*"&amp;$N$3&amp;"*",ORARIO_GENERALE!N38:O38,0)),"")</f>
        <v/>
      </c>
      <c r="S5" s="273" t="str">
        <f t="array" ref="S5">IFERROR(INDEX(ORARIO_GENERALE!$K$3:$M$3,MATCH("*"&amp;$N$3&amp;"*",ORARIO_GENERALE!K48,0)),"")</f>
        <v/>
      </c>
    </row>
    <row r="6" ht="15.75" customHeight="1">
      <c r="A6" s="249"/>
      <c r="B6" s="265" t="str">
        <f>ORARIO_GENERALE!C5</f>
        <v>10:00-11:00</v>
      </c>
      <c r="C6" s="266" t="str">
        <f t="array" ref="C6">IFERROR(INDEX(ORARIO_GENERALE!$D$3:$I$3,MATCH("*"&amp;$B$3&amp;"*",ORARIO_GENERALE!D5:M5,0)),"")</f>
        <v/>
      </c>
      <c r="D6" s="266" t="str">
        <f t="array" ref="D6">IFERROR(INDEX(ORARIO_GENERALE!$D$3:$I$3,MATCH("*"&amp;$B$3&amp;"*",ORARIO_GENERALE!D15:K15,0)),"")</f>
        <v/>
      </c>
      <c r="E6" s="266" t="str">
        <f t="array" ref="E6">IFERROR(INDEX(ORARIO_GENERALE!$D$3:$I$3,MATCH("*"&amp;$B$3&amp;"*",#REF!,0)),"")</f>
        <v/>
      </c>
      <c r="F6" s="267" t="str">
        <f t="array" ref="F6">IFERROR(INDEX(ORARIO_GENERALE!$D$3:$I$3,MATCH("*"&amp;$B$3&amp;"*",#REF!,0)),"")</f>
        <v/>
      </c>
      <c r="G6" s="249"/>
      <c r="H6" s="269" t="str">
        <f>ORARIO_GENERALE!C5</f>
        <v>10:00-11:00</v>
      </c>
      <c r="I6" s="266" t="str">
        <f t="array" ref="I6">IFERROR(INDEX(ORARIO_GENERALE!$D$3:$I$3,MATCH("*"&amp;$H$3&amp;"*",ORARIO_GENERALE!D5:M5,0)),"")</f>
        <v/>
      </c>
      <c r="J6" s="266" t="str">
        <f t="array" ref="J6">IFERROR(INDEX(ORARIO_GENERALE!$D$3:$I$3,MATCH("*"&amp;$H$3&amp;"*",ORARIO_GENERALE!D15:K15,0)),"")</f>
        <v/>
      </c>
      <c r="K6" s="266" t="str">
        <f t="array" ref="K6">IFERROR(INDEX(ORARIO_GENERALE!$D$3:$I$3,MATCH("*"&amp;$H$3&amp;"*",#REF!,0)),"")</f>
        <v/>
      </c>
      <c r="L6" s="270" t="str">
        <f t="array" ref="L6">IFERROR(INDEX(ORARIO_GENERALE!$D$3:$I$3,MATCH("*"&amp;$H$3&amp;"*",#REF!,0)),"")</f>
        <v/>
      </c>
      <c r="M6" s="249"/>
      <c r="N6" s="271" t="str">
        <f>ORARIO_GENERALE!J5</f>
        <v/>
      </c>
      <c r="O6" s="272" t="str">
        <f t="array" ref="O6">IFERROR(INDEX(ORARIO_GENERALE!$K$3:$M$3,MATCH("*"&amp;$N$3&amp;"*",#REF!,0)),"")</f>
        <v/>
      </c>
      <c r="P6" s="272" t="str">
        <f t="array" ref="P6">IFERROR(INDEX(ORARIO_GENERALE!$K$3:$M$3,MATCH("*"&amp;$N$3&amp;"*",ORARIO_GENERALE!K16:M16,0)),"")</f>
        <v/>
      </c>
      <c r="Q6" s="272" t="str">
        <f t="array" ref="Q6">IFERROR(INDEX(ORARIO_GENERALE!$K$3:$M$3,MATCH("*"&amp;$N$3&amp;"*",#REF!,0)),"")</f>
        <v/>
      </c>
      <c r="R6" s="272" t="str">
        <f t="array" ref="R6">IFERROR(INDEX(ORARIO_GENERALE!$K$3:$M$3,MATCH("*"&amp;$N$3&amp;"*",ORARIO_GENERALE!N39:O39,0)),"")</f>
        <v/>
      </c>
      <c r="S6" s="273" t="str">
        <f t="array" ref="S6">IFERROR(INDEX(ORARIO_GENERALE!$K$3:$M$3,MATCH("*"&amp;$N$3&amp;"*",ORARIO_GENERALE!K49,0)),"")</f>
        <v/>
      </c>
    </row>
    <row r="7" ht="15.75" customHeight="1">
      <c r="A7" s="249"/>
      <c r="B7" s="265" t="str">
        <f>ORARIO_GENERALE!C6</f>
        <v>11:00-12:00</v>
      </c>
      <c r="C7" s="266" t="str">
        <f t="array" ref="C7">IFERROR(INDEX(ORARIO_GENERALE!$D$3:$I$3,MATCH("*"&amp;$B$3&amp;"*",ORARIO_GENERALE!D6:M6,0)),"")</f>
        <v/>
      </c>
      <c r="D7" s="266" t="str">
        <f t="array" ref="D7">IFERROR(INDEX(ORARIO_GENERALE!$D$3:$I$3,MATCH("*"&amp;$B$3&amp;"*",ORARIO_GENERALE!D16:K16,0)),"")</f>
        <v/>
      </c>
      <c r="E7" s="266" t="str">
        <f t="array" ref="E7">IFERROR(INDEX(ORARIO_GENERALE!$D$3:$I$3,MATCH("*"&amp;$B$3&amp;"*",ORARIO_GENERALE!E26:I26,0)),"")</f>
        <v/>
      </c>
      <c r="F7" s="267" t="str">
        <f t="array" ref="F7">IFERROR(INDEX(ORARIO_GENERALE!$D$3:$I$3,MATCH("*"&amp;$B$3&amp;"*",#REF!,0)),"")</f>
        <v/>
      </c>
      <c r="G7" s="249"/>
      <c r="H7" s="269" t="str">
        <f>ORARIO_GENERALE!C6</f>
        <v>11:00-12:00</v>
      </c>
      <c r="I7" s="266" t="str">
        <f t="array" ref="I7">IFERROR(INDEX(ORARIO_GENERALE!$D$3:$I$3,MATCH("*"&amp;$H$3&amp;"*",ORARIO_GENERALE!D6:M6,0)),"")</f>
        <v/>
      </c>
      <c r="J7" s="266" t="str">
        <f t="array" ref="J7">IFERROR(INDEX(ORARIO_GENERALE!$D$3:$I$3,MATCH("*"&amp;$H$3&amp;"*",ORARIO_GENERALE!D16:K16,0)),"")</f>
        <v/>
      </c>
      <c r="K7" s="266" t="str">
        <f t="array" ref="K7">IFERROR(INDEX(ORARIO_GENERALE!$D$3:$I$3,MATCH("*"&amp;$H$3&amp;"*",ORARIO_GENERALE!E26:I26,0)),"")</f>
        <v/>
      </c>
      <c r="L7" s="270" t="str">
        <f t="array" ref="L7">IFERROR(INDEX(ORARIO_GENERALE!$D$3:$I$3,MATCH("*"&amp;$H$3&amp;"*",#REF!,0)),"")</f>
        <v/>
      </c>
      <c r="M7" s="249"/>
      <c r="N7" s="271" t="str">
        <f>ORARIO_GENERALE!J6</f>
        <v/>
      </c>
      <c r="O7" s="272" t="str">
        <f t="array" ref="O7">IFERROR(INDEX(ORARIO_GENERALE!$K$3:$M$3,MATCH("*"&amp;$N$3&amp;"*",#REF!,0)),"")</f>
        <v/>
      </c>
      <c r="P7" s="272" t="str">
        <f t="array" ref="P7">IFERROR(INDEX(ORARIO_GENERALE!$K$3:$M$3,MATCH("*"&amp;$N$3&amp;"*",ORARIO_GENERALE!K17:M17,0)),"")</f>
        <v/>
      </c>
      <c r="Q7" s="272" t="str">
        <f t="array" ref="Q7">IFERROR(INDEX(ORARIO_GENERALE!$K$3:$M$3,MATCH("*"&amp;$N$3&amp;"*",#REF!,0)),"")</f>
        <v/>
      </c>
      <c r="R7" s="272" t="str">
        <f t="array" ref="R7">IFERROR(INDEX(ORARIO_GENERALE!$K$3:$M$3,MATCH("*"&amp;$N$3&amp;"*",ORARIO_GENERALE!K41:M41,0)),"")</f>
        <v/>
      </c>
      <c r="S7" s="273" t="str">
        <f t="array" ref="S7">IFERROR(INDEX(ORARIO_GENERALE!$K$3:$M$3,MATCH("*"&amp;$N$3&amp;"*",ORARIO_GENERALE!K50:M50,0)),"")</f>
        <v/>
      </c>
    </row>
    <row r="8" ht="15.75" customHeight="1">
      <c r="A8" s="249"/>
      <c r="B8" s="265" t="str">
        <f>ORARIO_GENERALE!C7</f>
        <v>12:00-13:00</v>
      </c>
      <c r="C8" s="266" t="str">
        <f t="array" ref="C8">IFERROR(INDEX(ORARIO_GENERALE!$D$3:$I$3,MATCH("*"&amp;$B$3&amp;"*",ORARIO_GENERALE!D7:I7,0)),"")</f>
        <v/>
      </c>
      <c r="D8" s="266" t="str">
        <f t="array" ref="D8">IFERROR(INDEX(ORARIO_GENERALE!$D$3:$I$3,MATCH("*"&amp;$B$3&amp;"*",ORARIO_GENERALE!D17:K17,0)),"")</f>
        <v/>
      </c>
      <c r="E8" s="266" t="str">
        <f t="array" ref="E8">IFERROR(INDEX(ORARIO_GENERALE!$D$3:$I$3,MATCH("*"&amp;$B$3&amp;"*",ORARIO_GENERALE!E27:I27,0)),"")</f>
        <v/>
      </c>
      <c r="F8" s="267" t="str">
        <f t="array" ref="F8">IFERROR(INDEX(ORARIO_GENERALE!$D$3:$I$3,MATCH("*"&amp;$B$3&amp;"*",ORARIO_GENERALE!D37:I37,0)),"")</f>
        <v/>
      </c>
      <c r="G8" s="249"/>
      <c r="H8" s="269" t="str">
        <f>ORARIO_GENERALE!C7</f>
        <v>12:00-13:00</v>
      </c>
      <c r="I8" s="266" t="str">
        <f t="array" ref="I8">IFERROR(INDEX(ORARIO_GENERALE!$D$3:$I$3,MATCH("*"&amp;$H$3&amp;"*",ORARIO_GENERALE!D7:I7,0)),"")</f>
        <v/>
      </c>
      <c r="J8" s="266" t="str">
        <f t="array" ref="J8">IFERROR(INDEX(ORARIO_GENERALE!$D$3:$I$3,MATCH("*"&amp;$H$3&amp;"*",ORARIO_GENERALE!D17:K17,0)),"")</f>
        <v/>
      </c>
      <c r="K8" s="266" t="str">
        <f t="array" ref="K8">IFERROR(INDEX(ORARIO_GENERALE!$D$3:$I$3,MATCH("*"&amp;$H$3&amp;"*",ORARIO_GENERALE!E27:I27,0)),"")</f>
        <v/>
      </c>
      <c r="L8" s="270" t="str">
        <f t="array" ref="L8">IFERROR(INDEX(ORARIO_GENERALE!$D$3:$I$3,MATCH("*"&amp;$H$3&amp;"*",ORARIO_GENERALE!D37:I37,0)),"")</f>
        <v/>
      </c>
      <c r="M8" s="249"/>
      <c r="N8" s="271" t="str">
        <f>ORARIO_GENERALE!J7</f>
        <v/>
      </c>
      <c r="O8" s="272" t="str">
        <f t="array" ref="O8">IFERROR(INDEX(ORARIO_GENERALE!$K$3:$M$3,MATCH("*"&amp;$N$3&amp;"*",ORARIO_GENERALE!K7:M7,0)),"")</f>
        <v/>
      </c>
      <c r="P8" s="272" t="str">
        <f t="array" ref="P8">IFERROR(INDEX(ORARIO_GENERALE!$K$3:$M$3,MATCH("*"&amp;$N$3&amp;"*",ORARIO_GENERALE!K18:M18,0)),"")</f>
        <v/>
      </c>
      <c r="Q8" s="272" t="str">
        <f t="array" ref="Q8">IFERROR(INDEX(ORARIO_GENERALE!$K$3:$M$3,MATCH("*"&amp;$N$3&amp;"*",#REF!,0)),"")</f>
        <v/>
      </c>
      <c r="R8" s="272" t="str">
        <f t="array" ref="R8">IFERROR(INDEX(ORARIO_GENERALE!$K$3:$M$3,MATCH("*"&amp;$N$3&amp;"*",ORARIO_GENERALE!K42:M42,0)),"")</f>
        <v/>
      </c>
      <c r="S8" s="273" t="str">
        <f t="array" ref="S8">IFERROR(INDEX(ORARIO_GENERALE!$K$3:$M$3,MATCH("*"&amp;$N$3&amp;"*",ORARIO_GENERALE!K51:M51,0)),"")</f>
        <v/>
      </c>
    </row>
    <row r="9" ht="15.75" customHeight="1">
      <c r="A9" s="249"/>
      <c r="B9" s="265" t="str">
        <f>ORARIO_GENERALE!C8</f>
        <v>13:00-14:00</v>
      </c>
      <c r="C9" s="266" t="str">
        <f t="array" ref="C9">IFERROR(INDEX(ORARIO_GENERALE!$D$3:$I$3,MATCH("*"&amp;$B$3&amp;"*",ORARIO_GENERALE!D8:I8,0)),"")</f>
        <v/>
      </c>
      <c r="D9" s="266" t="str">
        <f t="array" ref="D9">IFERROR(INDEX(ORARIO_GENERALE!$D$3:$I$3,MATCH("*"&amp;$B$3&amp;"*",ORARIO_GENERALE!D18:I18,0)),"")</f>
        <v/>
      </c>
      <c r="E9" s="266" t="str">
        <f t="array" ref="E9">IFERROR(INDEX(ORARIO_GENERALE!$D$3:$I$3,MATCH("*"&amp;$B$3&amp;"*",ORARIO_GENERALE!D28:I28,0)),"")</f>
        <v/>
      </c>
      <c r="F9" s="267" t="str">
        <f t="array" ref="F9">IFERROR(INDEX(ORARIO_GENERALE!$D$3:$I$3,MATCH("*"&amp;$B$3&amp;"*",ORARIO_GENERALE!D38:I38,0)),"")</f>
        <v/>
      </c>
      <c r="G9" s="249"/>
      <c r="H9" s="269" t="str">
        <f>ORARIO_GENERALE!C8</f>
        <v>13:00-14:00</v>
      </c>
      <c r="I9" s="266" t="str">
        <f t="array" ref="I9">IFERROR(INDEX(ORARIO_GENERALE!$D$3:$I$3,MATCH("*"&amp;$H$3&amp;"*",ORARIO_GENERALE!D8:I8,0)),"")</f>
        <v/>
      </c>
      <c r="J9" s="266" t="str">
        <f t="array" ref="J9">IFERROR(INDEX(ORARIO_GENERALE!$D$3:$I$3,MATCH("*"&amp;$H$3&amp;"*",ORARIO_GENERALE!D18:I18,0)),"")</f>
        <v/>
      </c>
      <c r="K9" s="266" t="str">
        <f t="array" ref="K9">IFERROR(INDEX(ORARIO_GENERALE!$D$3:$I$3,MATCH("*"&amp;$H$3&amp;"*",ORARIO_GENERALE!D28:I28,0)),"")</f>
        <v/>
      </c>
      <c r="L9" s="270" t="str">
        <f t="array" ref="L9">IFERROR(INDEX(ORARIO_GENERALE!$D$3:$I$3,MATCH("*"&amp;$H$3&amp;"*",ORARIO_GENERALE!D38:I38,0)),"")</f>
        <v/>
      </c>
      <c r="M9" s="249"/>
      <c r="N9" s="271" t="str">
        <f>ORARIO_GENERALE!J8</f>
        <v/>
      </c>
      <c r="O9" s="272" t="str">
        <f t="array" ref="O9">IFERROR(INDEX(ORARIO_GENERALE!$K$3:$M$3,MATCH("*"&amp;$N$3&amp;"*",ORARIO_GENERALE!K8:M8,0)),"")</f>
        <v/>
      </c>
      <c r="P9" s="272" t="str">
        <f t="array" ref="P9">IFERROR(INDEX(ORARIO_GENERALE!$K$3:$M$3,MATCH("*"&amp;$N$3&amp;"*",ORARIO_GENERALE!K19:M19,0)),"")</f>
        <v/>
      </c>
      <c r="Q9" s="272" t="str">
        <f t="array" ref="Q9">IFERROR(INDEX(ORARIO_GENERALE!$K$3:$M$3,MATCH("*"&amp;$N$3&amp;"*",#REF!,0)),"")</f>
        <v/>
      </c>
      <c r="R9" s="272" t="str">
        <f t="array" ref="R9">IFERROR(INDEX(ORARIO_GENERALE!$K$3:$M$3,MATCH("*"&amp;$N$3&amp;"*",#REF!,0)),"")</f>
        <v/>
      </c>
      <c r="S9" s="273" t="str">
        <f t="array" ref="S9">IFERROR(INDEX(ORARIO_GENERALE!$K$3:$M$3,MATCH("*"&amp;$N$3&amp;"*",#REF!,0)),"")</f>
        <v/>
      </c>
    </row>
    <row r="10" ht="15.75" customHeight="1">
      <c r="A10" s="249"/>
      <c r="B10" s="265" t="str">
        <f>ORARIO_GENERALE!C9</f>
        <v>14:00-15:00</v>
      </c>
      <c r="C10" s="266" t="str">
        <f t="array" ref="C10">IFERROR(INDEX(ORARIO_GENERALE!$D$3:$I$3,MATCH("*"&amp;$B$3&amp;"*",ORARIO_GENERALE!D9:I9,0)),"")</f>
        <v/>
      </c>
      <c r="D10" s="266" t="str">
        <f t="array" ref="D10">IFERROR(INDEX(ORARIO_GENERALE!$D$3:$I$3,MATCH("*"&amp;$B$3&amp;"*",ORARIO_GENERALE!D19:I19,0)),"")</f>
        <v/>
      </c>
      <c r="E10" s="266" t="str">
        <f t="array" ref="E10">IFERROR(INDEX(ORARIO_GENERALE!$D$3:$I$3,MATCH("*"&amp;$B$3&amp;"*",ORARIO_GENERALE!D29:I29,0)),"")</f>
        <v/>
      </c>
      <c r="F10" s="267" t="str">
        <f t="array" ref="F10">IFERROR(INDEX(ORARIO_GENERALE!$D$3:$I$3,MATCH("*"&amp;$B$3&amp;"*",ORARIO_GENERALE!D39:I39,0)),"")</f>
        <v/>
      </c>
      <c r="G10" s="249"/>
      <c r="H10" s="269" t="str">
        <f>ORARIO_GENERALE!C9</f>
        <v>14:00-15:00</v>
      </c>
      <c r="I10" s="266" t="str">
        <f t="array" ref="I10">IFERROR(INDEX(ORARIO_GENERALE!$D$3:$I$3,MATCH("*"&amp;$H$3&amp;"*",ORARIO_GENERALE!D9:I9,0)),"")</f>
        <v/>
      </c>
      <c r="J10" s="266" t="str">
        <f t="array" ref="J10">IFERROR(INDEX(ORARIO_GENERALE!$D$3:$I$3,MATCH("*"&amp;$H$3&amp;"*",ORARIO_GENERALE!D19:I19,0)),"")</f>
        <v/>
      </c>
      <c r="K10" s="266" t="str">
        <f t="array" ref="K10">IFERROR(INDEX(ORARIO_GENERALE!$D$3:$I$3,MATCH("*"&amp;$H$3&amp;"*",ORARIO_GENERALE!D29:I29,0)),"")</f>
        <v/>
      </c>
      <c r="L10" s="270" t="str">
        <f t="array" ref="L10">IFERROR(INDEX(ORARIO_GENERALE!$D$3:$I$3,MATCH("*"&amp;$H$3&amp;"*",ORARIO_GENERALE!D39:I39,0)),"")</f>
        <v/>
      </c>
      <c r="M10" s="249"/>
      <c r="N10" s="271" t="str">
        <f>ORARIO_GENERALE!J9</f>
        <v/>
      </c>
      <c r="O10" s="272" t="str">
        <f t="array" ref="O10">IFERROR(INDEX(ORARIO_GENERALE!$K$3:$M$3,MATCH("*"&amp;$N$3&amp;"*",ORARIO_GENERALE!K9:M9,0)),"")</f>
        <v/>
      </c>
      <c r="P10" s="272" t="str">
        <f t="array" ref="P10">IFERROR(INDEX(ORARIO_GENERALE!$K$3:$M$3,MATCH("*"&amp;$N$3&amp;"*",ORARIO_GENERALE!K20:M20,0)),"")</f>
        <v/>
      </c>
      <c r="Q10" s="272" t="str">
        <f t="array" ref="Q10">IFERROR(INDEX(ORARIO_GENERALE!$K$3:$M$3,MATCH("*"&amp;$N$3&amp;"*",ORARIO_GENERALE!K43:M43,0)),"")</f>
        <v/>
      </c>
      <c r="R10" s="272" t="str">
        <f t="array" ref="R10">IFERROR(INDEX(ORARIO_GENERALE!$K$3:$M$3,MATCH("*"&amp;$N$3&amp;"*",#REF!,0)),"")</f>
        <v/>
      </c>
      <c r="S10" s="273" t="str">
        <f t="array" ref="S10">IFERROR(INDEX(ORARIO_GENERALE!$K$3:$M$3,MATCH("*"&amp;$N$3&amp;"*",ORARIO_GENERALE!K54:M54,0)),"")</f>
        <v/>
      </c>
    </row>
    <row r="11" ht="15.75" customHeight="1">
      <c r="A11" s="249"/>
      <c r="B11" s="265" t="str">
        <f>ORARIO_GENERALE!C10</f>
        <v>15:00-16:00</v>
      </c>
      <c r="C11" s="266" t="str">
        <f t="array" ref="C11">IFERROR(INDEX(ORARIO_GENERALE!$D$3:$I$3,MATCH("*"&amp;$B$3&amp;"*",ORARIO_GENERALE!D10:I10,0)),"")</f>
        <v/>
      </c>
      <c r="D11" s="266" t="str">
        <f t="array" ref="D11">IFERROR(INDEX(ORARIO_GENERALE!$D$3:$I$3,MATCH("*"&amp;$B$3&amp;"*",ORARIO_GENERALE!D20:I20,0)),"")</f>
        <v/>
      </c>
      <c r="E11" s="266" t="str">
        <f t="array" ref="E11">IFERROR(INDEX(ORARIO_GENERALE!$D$3:$I$3,MATCH("*"&amp;$B$3&amp;"*",ORARIO_GENERALE!D30:I30,0)),"")</f>
        <v/>
      </c>
      <c r="F11" s="267" t="str">
        <f t="array" ref="F11">IFERROR(INDEX(ORARIO_GENERALE!$D$3:$I$3,MATCH("*"&amp;$B$3&amp;"*",ORARIO_GENERALE!D40:I40,0)),"")</f>
        <v/>
      </c>
      <c r="G11" s="249"/>
      <c r="H11" s="269" t="str">
        <f>ORARIO_GENERALE!C10</f>
        <v>15:00-16:00</v>
      </c>
      <c r="I11" s="266" t="str">
        <f t="array" ref="I11">IFERROR(INDEX(ORARIO_GENERALE!$D$3:$I$3,MATCH("*"&amp;$H$3&amp;"*",ORARIO_GENERALE!D10:I10,0)),"")</f>
        <v/>
      </c>
      <c r="J11" s="266" t="str">
        <f t="array" ref="J11">IFERROR(INDEX(ORARIO_GENERALE!$D$3:$I$3,MATCH("*"&amp;$H$3&amp;"*",ORARIO_GENERALE!D20:I20,0)),"")</f>
        <v/>
      </c>
      <c r="K11" s="266" t="str">
        <f t="array" ref="K11">IFERROR(INDEX(ORARIO_GENERALE!$D$3:$I$3,MATCH("*"&amp;$H$3&amp;"*",ORARIO_GENERALE!D30:I30,0)),"")</f>
        <v/>
      </c>
      <c r="L11" s="270" t="str">
        <f t="array" ref="L11">IFERROR(INDEX(ORARIO_GENERALE!$D$3:$I$3,MATCH("*"&amp;$H$3&amp;"*",ORARIO_GENERALE!D40:I40,0)),"")</f>
        <v/>
      </c>
      <c r="M11" s="249"/>
      <c r="N11" s="271" t="str">
        <f>ORARIO_GENERALE!J10</f>
        <v/>
      </c>
      <c r="O11" s="272" t="str">
        <f t="array" ref="O11">IFERROR(INDEX(ORARIO_GENERALE!$K$3:$M$3,MATCH("*"&amp;$N$3&amp;"*",ORARIO_GENERALE!K10:M10,0)),"")</f>
        <v/>
      </c>
      <c r="P11" s="272" t="str">
        <f t="array" ref="P11">IFERROR(INDEX(ORARIO_GENERALE!$K$3:$M$3,MATCH("*"&amp;$N$3&amp;"*",ORARIO_GENERALE!K21:M21,0)),"")</f>
        <v/>
      </c>
      <c r="Q11" s="272" t="str">
        <f t="array" ref="Q11">IFERROR(INDEX(ORARIO_GENERALE!$K$3:$M$3,MATCH("*"&amp;$N$3&amp;"*",ORARIO_GENERALE!K44:M44,0)),"")</f>
        <v/>
      </c>
      <c r="R11" s="272" t="str">
        <f t="array" ref="R11">IFERROR(INDEX(ORARIO_GENERALE!$K$3:$M$3,MATCH("*"&amp;$N$3&amp;"*",#REF!,0)),"")</f>
        <v/>
      </c>
      <c r="S11" s="273" t="str">
        <f t="array" ref="S11">IFERROR(INDEX(ORARIO_GENERALE!$K$3:$M$3,MATCH("*"&amp;$N$3&amp;"*",ORARIO_GENERALE!K55:M55,0)),"")</f>
        <v/>
      </c>
    </row>
    <row r="12" ht="15.75" customHeight="1">
      <c r="A12" s="249"/>
      <c r="B12" s="265" t="str">
        <f>ORARIO_GENERALE!C11</f>
        <v>16:00-17:00</v>
      </c>
      <c r="C12" s="266" t="str">
        <f t="array" ref="C12">IFERROR(INDEX(ORARIO_GENERALE!$D$3:$I$3,MATCH("*"&amp;$B$3&amp;"*",ORARIO_GENERALE!D11:I11,0)),"")</f>
        <v/>
      </c>
      <c r="D12" s="266" t="str">
        <f t="array" ref="D12">IFERROR(INDEX(ORARIO_GENERALE!$D$3:$I$3,MATCH("*"&amp;$B$3&amp;"*",ORARIO_GENERALE!D21:I21,0)),"")</f>
        <v/>
      </c>
      <c r="E12" s="266" t="str">
        <f t="array" ref="E12">IFERROR(INDEX(ORARIO_GENERALE!$D$3:$I$3,MATCH("*"&amp;$B$3&amp;"*",ORARIO_GENERALE!D31:I31,0)),"")</f>
        <v/>
      </c>
      <c r="F12" s="267" t="str">
        <f t="array" ref="F12">IFERROR(INDEX(ORARIO_GENERALE!$D$3:$I$3,MATCH("*"&amp;$B$3&amp;"*",ORARIO_GENERALE!D41:I41,0)),"")</f>
        <v/>
      </c>
      <c r="G12" s="249"/>
      <c r="H12" s="269" t="str">
        <f>ORARIO_GENERALE!C11</f>
        <v>16:00-17:00</v>
      </c>
      <c r="I12" s="266" t="str">
        <f t="array" ref="I12">IFERROR(INDEX(ORARIO_GENERALE!$D$3:$I$3,MATCH("*"&amp;$H$3&amp;"*",ORARIO_GENERALE!D11:I11,0)),"")</f>
        <v/>
      </c>
      <c r="J12" s="266" t="str">
        <f t="array" ref="J12">IFERROR(INDEX(ORARIO_GENERALE!$D$3:$I$3,MATCH("*"&amp;$H$3&amp;"*",ORARIO_GENERALE!D21:I21,0)),"")</f>
        <v/>
      </c>
      <c r="K12" s="266" t="str">
        <f t="array" ref="K12">IFERROR(INDEX(ORARIO_GENERALE!$D$3:$I$3,MATCH("*"&amp;$H$3&amp;"*",ORARIO_GENERALE!D31:I31,0)),"")</f>
        <v/>
      </c>
      <c r="L12" s="270" t="str">
        <f t="array" ref="L12">IFERROR(INDEX(ORARIO_GENERALE!$D$3:$I$3,MATCH("*"&amp;$H$3&amp;"*",ORARIO_GENERALE!D41:I41,0)),"")</f>
        <v/>
      </c>
      <c r="M12" s="249"/>
      <c r="N12" s="271" t="str">
        <f>ORARIO_GENERALE!J11</f>
        <v/>
      </c>
      <c r="O12" s="272" t="str">
        <f t="array" ref="O12">IFERROR(INDEX(ORARIO_GENERALE!$K$3:$M$3,MATCH("*"&amp;$N$3&amp;"*",ORARIO_GENERALE!K11:M11,0)),"")</f>
        <v/>
      </c>
      <c r="P12" s="272" t="str">
        <f t="array" ref="P12">IFERROR(INDEX(ORARIO_GENERALE!$K$3:$M$3,MATCH("*"&amp;$N$3&amp;"*",ORARIO_GENERALE!K22:M22,0)),"")</f>
        <v/>
      </c>
      <c r="Q12" s="272" t="str">
        <f t="array" ref="Q12">IFERROR(INDEX(ORARIO_GENERALE!$K$3:$M$3,MATCH("*"&amp;$N$3&amp;"*",ORARIO_GENERALE!K45:M45,0)),"")</f>
        <v/>
      </c>
      <c r="R12" s="272" t="str">
        <f t="array" ref="R12">IFERROR(INDEX(ORARIO_GENERALE!$K$3:$M$3,MATCH("*"&amp;$N$3&amp;"*",#REF!,0)),"")</f>
        <v/>
      </c>
      <c r="S12" s="273" t="str">
        <f t="array" ref="S12">IFERROR(INDEX(ORARIO_GENERALE!$K$3:$M$3,MATCH("*"&amp;$N$3&amp;"*",ORARIO_GENERALE!K56:M56,0)),"")</f>
        <v/>
      </c>
    </row>
    <row r="13" ht="15.75" customHeight="1">
      <c r="A13" s="249"/>
      <c r="B13" s="265" t="str">
        <f>ORARIO_GENERALE!C12</f>
        <v>17:00-18:00</v>
      </c>
      <c r="C13" s="266" t="str">
        <f t="array" ref="C13">IFERROR(INDEX(ORARIO_GENERALE!$D$3:$I$3,MATCH("*"&amp;$B$3&amp;"*",ORARIO_GENERALE!D12:I12,0)),"")</f>
        <v/>
      </c>
      <c r="D13" s="266" t="str">
        <f t="array" ref="D13">IFERROR(INDEX(ORARIO_GENERALE!$D$3:$I$3,MATCH("*"&amp;$B$3&amp;"*",ORARIO_GENERALE!D23:I23,0)),"")</f>
        <v/>
      </c>
      <c r="E13" s="266" t="str">
        <f t="array" ref="E13">IFERROR(INDEX(ORARIO_GENERALE!$D$3:$I$3,MATCH("*"&amp;$B$3&amp;"*",ORARIO_GENERALE!D34:I34,0)),"")</f>
        <v/>
      </c>
      <c r="F13" s="267" t="str">
        <f t="array" ref="F13">IFERROR(INDEX(ORARIO_GENERALE!$D$3:$I$3,MATCH("*"&amp;$B$3&amp;"*",ORARIO_GENERALE!D42:I42,0)),"")</f>
        <v/>
      </c>
      <c r="G13" s="249"/>
      <c r="H13" s="269" t="str">
        <f>ORARIO_GENERALE!C12</f>
        <v>17:00-18:00</v>
      </c>
      <c r="I13" s="266" t="str">
        <f t="array" ref="I13">IFERROR(INDEX(ORARIO_GENERALE!$D$3:$I$3,MATCH("*"&amp;$H$3&amp;"*",ORARIO_GENERALE!D12:I12,0)),"")</f>
        <v/>
      </c>
      <c r="J13" s="266" t="str">
        <f t="array" ref="J13">IFERROR(INDEX(ORARIO_GENERALE!$D$3:$I$3,MATCH("*"&amp;$H$3&amp;"*",ORARIO_GENERALE!D23:I23,0)),"")</f>
        <v/>
      </c>
      <c r="K13" s="266" t="str">
        <f t="array" ref="K13">IFERROR(INDEX(ORARIO_GENERALE!$D$3:$I$3,MATCH("*"&amp;$H$3&amp;"*",ORARIO_GENERALE!D34:I34,0)),"")</f>
        <v/>
      </c>
      <c r="L13" s="270" t="str">
        <f t="array" ref="L13">IFERROR(INDEX(ORARIO_GENERALE!$D$3:$I$3,MATCH("*"&amp;$H$3&amp;"*",ORARIO_GENERALE!D42:I42,0)),"")</f>
        <v/>
      </c>
      <c r="M13" s="249"/>
      <c r="N13" s="271" t="str">
        <f>ORARIO_GENERALE!J12</f>
        <v/>
      </c>
      <c r="O13" s="272" t="str">
        <f t="array" ref="O13">IFERROR(INDEX(ORARIO_GENERALE!$K$3:$M$3,MATCH("*"&amp;$N$3&amp;"*",ORARIO_GENERALE!K12,0)),"")</f>
        <v/>
      </c>
      <c r="P13" s="272" t="str">
        <f t="array" ref="P13">IFERROR(INDEX(ORARIO_GENERALE!$K$3:$M$3,MATCH("*"&amp;$N$3&amp;"*",ORARIO_GENERALE!K23:M23,0)),"")</f>
        <v/>
      </c>
      <c r="Q13" s="272" t="str">
        <f t="array" ref="Q13">IFERROR(INDEX(ORARIO_GENERALE!$K$3:$M$3,MATCH("*"&amp;$N$3&amp;"*",#REF!,0)),"")</f>
        <v/>
      </c>
      <c r="R13" s="272" t="str">
        <f t="array" ref="R13">IFERROR(INDEX(ORARIO_GENERALE!$K$3:$M$3,MATCH("*"&amp;$N$3&amp;"*",#REF!,0)),"")</f>
        <v/>
      </c>
      <c r="S13" s="273" t="str">
        <f t="array" ref="S13">IFERROR(INDEX(ORARIO_GENERALE!$K$3:$M$3,MATCH("*"&amp;$N$3&amp;"*",ORARIO_GENERALE!K57:M57,0)),"")</f>
        <v/>
      </c>
    </row>
    <row r="14" ht="15.75" customHeight="1">
      <c r="A14" s="249"/>
      <c r="B14" s="265" t="str">
        <f>ORARIO_GENERALE!C13</f>
        <v>18:00-19:00</v>
      </c>
      <c r="C14" s="266" t="str">
        <f t="array" ref="C14">IFERROR(INDEX(ORARIO_GENERALE!$D$3:$I$3,MATCH("*"&amp;$B$3&amp;"*",ORARIO_GENERALE!D13:I13,0)),"")</f>
        <v/>
      </c>
      <c r="D14" s="266" t="str">
        <f t="array" ref="D14">IFERROR(INDEX(ORARIO_GENERALE!$D$3:$I$3,MATCH("*"&amp;$B$3&amp;"*",ORARIO_GENERALE!D24:I24,0)),"")</f>
        <v/>
      </c>
      <c r="E14" s="266" t="str">
        <f t="array" ref="E14">IFERROR(INDEX(ORARIO_GENERALE!$D$3:$I$3,MATCH("*"&amp;$B$3&amp;"*",ORARIO_GENERALE!D35:I35,0)),"")</f>
        <v/>
      </c>
      <c r="F14" s="267" t="str">
        <f t="array" ref="F14">IFERROR(INDEX(ORARIO_GENERALE!$D$3:$I$3,MATCH("*"&amp;$B$3&amp;"*",ORARIO_GENERALE!D43:I43,0)),"")</f>
        <v/>
      </c>
      <c r="G14" s="249"/>
      <c r="H14" s="269" t="str">
        <f>ORARIO_GENERALE!C13</f>
        <v>18:00-19:00</v>
      </c>
      <c r="I14" s="266" t="str">
        <f t="array" ref="I14">IFERROR(INDEX(ORARIO_GENERALE!$D$3:$I$3,MATCH("*"&amp;$H$3&amp;"*",ORARIO_GENERALE!D13:I13,0)),"")</f>
        <v/>
      </c>
      <c r="J14" s="266" t="str">
        <f t="array" ref="J14">IFERROR(INDEX(ORARIO_GENERALE!$D$3:$I$3,MATCH("*"&amp;$H$3&amp;"*",ORARIO_GENERALE!D24:I24,0)),"")</f>
        <v/>
      </c>
      <c r="K14" s="266" t="str">
        <f t="array" ref="K14">IFERROR(INDEX(ORARIO_GENERALE!$D$3:$I$3,MATCH("*"&amp;$H$3&amp;"*",ORARIO_GENERALE!D35:I35,0)),"")</f>
        <v/>
      </c>
      <c r="L14" s="270" t="str">
        <f t="array" ref="L14">IFERROR(INDEX(ORARIO_GENERALE!$D$3:$I$3,MATCH("*"&amp;$H$3&amp;"*",ORARIO_GENERALE!D43:I43,0)),"")</f>
        <v/>
      </c>
      <c r="M14" s="249"/>
      <c r="N14" s="271" t="str">
        <f>ORARIO_GENERALE!J13</f>
        <v/>
      </c>
      <c r="O14" s="272" t="str">
        <f t="array" ref="O14">IFERROR(INDEX(ORARIO_GENERALE!$K$3:$M$3,MATCH("*"&amp;$N$3&amp;"*",ORARIO_GENERALE!K13,0)),"")</f>
        <v/>
      </c>
      <c r="P14" s="272" t="str">
        <f t="array" ref="P14">IFERROR(INDEX(ORARIO_GENERALE!$K$3:$M$3,MATCH("*"&amp;$N$3&amp;"*",ORARIO_GENERALE!K24:M24,0)),"")</f>
        <v/>
      </c>
      <c r="Q14" s="272" t="str">
        <f t="array" ref="Q14">IFERROR(INDEX(ORARIO_GENERALE!$K$3:$M$3,MATCH("*"&amp;$N$3&amp;"*",#REF!,0)),"")</f>
        <v/>
      </c>
      <c r="R14" s="272" t="str">
        <f t="array" ref="R14">IFERROR(INDEX(ORARIO_GENERALE!$K$3:$M$3,MATCH("*"&amp;$N$3&amp;"*",#REF!,0)),"")</f>
        <v/>
      </c>
      <c r="S14" s="273" t="str">
        <f t="array" ref="S14">IFERROR(INDEX(ORARIO_GENERALE!$K$3:$M$3,MATCH("*"&amp;$N$3&amp;"*",ORARIO_GENERALE!K58:M58,0)),"")</f>
        <v/>
      </c>
    </row>
    <row r="15" ht="15.75" customHeight="1">
      <c r="A15" s="249"/>
      <c r="B15" s="265" t="str">
        <f>ORARIO_GENERALE!C14</f>
        <v>19:00-20:00</v>
      </c>
      <c r="C15" s="266" t="str">
        <f t="array" ref="C15">IFERROR(INDEX(ORARIO_GENERALE!$D$3:$I$3,MATCH("*"&amp;$B$3&amp;"*",ORARIO_GENERALE!D14:I14,0)),"")</f>
        <v/>
      </c>
      <c r="D15" s="266" t="str">
        <f t="array" ref="D15">IFERROR(INDEX(ORARIO_GENERALE!$D$3:$I$3,MATCH("*"&amp;$B$3&amp;"*",ORARIO_GENERALE!D25:I25,0)),"")</f>
        <v/>
      </c>
      <c r="E15" s="266" t="str">
        <f t="array" ref="E15">IFERROR(INDEX(ORARIO_GENERALE!$D$3:$I$3,MATCH("*"&amp;$B$3&amp;"*",ORARIO_GENERALE!D36:I36,0)),"")</f>
        <v/>
      </c>
      <c r="F15" s="267" t="str">
        <f t="array" ref="F15">IFERROR(INDEX(ORARIO_GENERALE!$D$3:$I$3,MATCH("*"&amp;$B$3&amp;"*",ORARIO_GENERALE!D47:I47,0)),"")</f>
        <v/>
      </c>
      <c r="G15" s="249"/>
      <c r="H15" s="269" t="str">
        <f>ORARIO_GENERALE!C14</f>
        <v>19:00-20:00</v>
      </c>
      <c r="I15" s="266" t="str">
        <f t="array" ref="I15">IFERROR(INDEX(ORARIO_GENERALE!$D$3:$I$3,MATCH("*"&amp;$H$3&amp;"*",ORARIO_GENERALE!D14:I14,0)),"")</f>
        <v/>
      </c>
      <c r="J15" s="266" t="str">
        <f t="array" ref="J15">IFERROR(INDEX(ORARIO_GENERALE!$D$3:$I$3,MATCH("*"&amp;$H$3&amp;"*",ORARIO_GENERALE!D25:I25,0)),"")</f>
        <v/>
      </c>
      <c r="K15" s="266" t="str">
        <f t="array" ref="K15">IFERROR(INDEX(ORARIO_GENERALE!$D$3:$I$3,MATCH("*"&amp;$H$3&amp;"*",ORARIO_GENERALE!D36:I36,0)),"")</f>
        <v/>
      </c>
      <c r="L15" s="270" t="str">
        <f t="array" ref="L15">IFERROR(INDEX(ORARIO_GENERALE!$D$3:$I$3,MATCH("*"&amp;$H$3&amp;"*",ORARIO_GENERALE!D47:I47,0)),"")</f>
        <v/>
      </c>
      <c r="M15" s="249"/>
      <c r="N15" s="271" t="str">
        <f>ORARIO_GENERALE!J14</f>
        <v/>
      </c>
      <c r="O15" s="272" t="str">
        <f t="array" ref="O15">IFERROR(INDEX(ORARIO_GENERALE!$K$3:$M$3,MATCH("*"&amp;$N$3&amp;"*",ORARIO_GENERALE!K14,0)),"")</f>
        <v/>
      </c>
      <c r="P15" s="272" t="str">
        <f t="array" ref="P15">IFERROR(INDEX(ORARIO_GENERALE!$K$3:$M$3,MATCH("*"&amp;$N$3&amp;"*",ORARIO_GENERALE!K27:M27,0)),"")</f>
        <v/>
      </c>
      <c r="Q15" s="272" t="str">
        <f t="array" ref="Q15">IFERROR(INDEX(ORARIO_GENERALE!$K$3:$M$3,MATCH("*"&amp;$N$3&amp;"*",#REF!,0)),"")</f>
        <v/>
      </c>
      <c r="R15" s="272" t="str">
        <f t="array" ref="R15">IFERROR(INDEX(ORARIO_GENERALE!$K$3:$M$3,MATCH("*"&amp;$N$3&amp;"*",#REF!,0)),"")</f>
        <v/>
      </c>
      <c r="S15" s="273" t="str">
        <f t="array" ref="S15">IFERROR(INDEX(ORARIO_GENERALE!$K$3:$M$3,MATCH("*"&amp;$N$3&amp;"*",#REF!,0)),"")</f>
        <v/>
      </c>
    </row>
    <row r="16" ht="15.75" customHeight="1">
      <c r="A16" s="249"/>
      <c r="B16" s="294" t="str">
        <f>#REF!</f>
        <v>#REF!</v>
      </c>
      <c r="C16" s="295" t="str">
        <f t="array" ref="C16">IFERROR(INDEX(ORARIO_GENERALE!$D$3:$I$3,MATCH("*"&amp;$B$3&amp;"*",#REF!,0)),"")</f>
        <v/>
      </c>
      <c r="D16" s="295" t="str">
        <f t="array" ref="D16">IFERROR(INDEX(ORARIO_GENERALE!$D$3:$I$3,MATCH("*"&amp;$B$3&amp;"*",#REF!,0)),"")</f>
        <v/>
      </c>
      <c r="E16" s="295" t="str">
        <f t="array" ref="E16">IFERROR(INDEX(ORARIO_GENERALE!$D$3:$I$3,MATCH("*"&amp;$B$3&amp;"*",#REF!,0)),"")</f>
        <v/>
      </c>
      <c r="F16" s="296" t="str">
        <f t="array" ref="F16">IFERROR(INDEX(ORARIO_GENERALE!$D$3:$I$3,MATCH("*"&amp;$B$3&amp;"*",#REF!,0)),"")</f>
        <v/>
      </c>
      <c r="G16" s="249"/>
      <c r="H16" s="297" t="str">
        <f>#REF!</f>
        <v>#REF!</v>
      </c>
      <c r="I16" s="295" t="str">
        <f t="array" ref="I16">IFERROR(INDEX(ORARIO_GENERALE!$D$3:$I$3,MATCH("*"&amp;$H$3&amp;"*",#REF!,0)),"")</f>
        <v/>
      </c>
      <c r="J16" s="295" t="str">
        <f t="array" ref="J16">IFERROR(INDEX(ORARIO_GENERALE!$D$3:$I$3,MATCH("*"&amp;$H$3&amp;"*",#REF!,0)),"")</f>
        <v/>
      </c>
      <c r="K16" s="295" t="str">
        <f t="array" ref="K16">IFERROR(INDEX(ORARIO_GENERALE!$D$3:$I$3,MATCH("*"&amp;$H$3&amp;"*",#REF!,0)),"")</f>
        <v/>
      </c>
      <c r="L16" s="298" t="str">
        <f t="array" ref="L16">IFERROR(INDEX(ORARIO_GENERALE!$D$3:$I$3,MATCH("*"&amp;$H$3&amp;"*",#REF!,0)),"")</f>
        <v/>
      </c>
      <c r="M16" s="249"/>
      <c r="N16" s="299" t="str">
        <f>#REF!</f>
        <v>#REF!</v>
      </c>
      <c r="O16" s="300" t="str">
        <f t="array" ref="O16">IFERROR(INDEX(ORARIO_GENERALE!$K$3:$M$3,MATCH("*"&amp;$N$3&amp;"*",#REF!,0)),"")</f>
        <v/>
      </c>
      <c r="P16" s="300" t="str">
        <f t="array" ref="P16">IFERROR(INDEX(ORARIO_GENERALE!$K$3:$M$3,MATCH("*"&amp;$N$3&amp;"*",#REF!,0)),"")</f>
        <v/>
      </c>
      <c r="Q16" s="300" t="str">
        <f t="array" ref="Q16">IFERROR(INDEX(ORARIO_GENERALE!$K$3:$M$3,MATCH("*"&amp;$N$3&amp;"*",#REF!,0)),"")</f>
        <v/>
      </c>
      <c r="R16" s="300" t="str">
        <f t="array" ref="R16">IFERROR(INDEX(ORARIO_GENERALE!$K$3:$M$3,MATCH("*"&amp;$N$3&amp;"*",#REF!,0)),"")</f>
        <v/>
      </c>
      <c r="S16" s="302" t="str">
        <f t="array" ref="S16">IFERROR(INDEX(ORARIO_GENERALE!$K$3:$M$3,MATCH("*"&amp;$N$3&amp;"*",#REF!,0)),"")</f>
        <v/>
      </c>
    </row>
    <row r="17" ht="15.75" customHeight="1">
      <c r="C17" s="268"/>
      <c r="D17" s="268"/>
      <c r="E17" s="268"/>
      <c r="F17" s="268"/>
      <c r="I17" s="268"/>
      <c r="J17" s="268"/>
      <c r="K17" s="268"/>
      <c r="L17" s="303"/>
    </row>
    <row r="18" ht="15.75" customHeight="1"/>
    <row r="19" ht="15.75" customHeight="1">
      <c r="B19" s="250" t="s">
        <v>181</v>
      </c>
      <c r="C19" s="251"/>
      <c r="D19" s="251"/>
      <c r="E19" s="251"/>
      <c r="F19" s="252"/>
      <c r="H19" s="250" t="s">
        <v>182</v>
      </c>
      <c r="I19" s="251"/>
      <c r="J19" s="251"/>
      <c r="K19" s="251"/>
      <c r="L19" s="252"/>
      <c r="N19" s="253" t="s">
        <v>183</v>
      </c>
      <c r="O19" s="254"/>
      <c r="P19" s="254"/>
      <c r="Q19" s="254"/>
      <c r="R19" s="254"/>
      <c r="S19" s="255"/>
    </row>
    <row r="20" ht="15.75" customHeight="1">
      <c r="B20" s="256"/>
      <c r="C20" s="257" t="s">
        <v>19</v>
      </c>
      <c r="D20" s="257" t="s">
        <v>22</v>
      </c>
      <c r="E20" s="257" t="s">
        <v>23</v>
      </c>
      <c r="F20" s="258" t="s">
        <v>24</v>
      </c>
      <c r="H20" s="256"/>
      <c r="I20" s="257" t="s">
        <v>19</v>
      </c>
      <c r="J20" s="257" t="s">
        <v>22</v>
      </c>
      <c r="K20" s="257" t="s">
        <v>23</v>
      </c>
      <c r="L20" s="258" t="s">
        <v>24</v>
      </c>
      <c r="N20" s="262"/>
      <c r="O20" s="263" t="s">
        <v>19</v>
      </c>
      <c r="P20" s="263" t="s">
        <v>22</v>
      </c>
      <c r="Q20" s="263" t="s">
        <v>23</v>
      </c>
      <c r="R20" s="263" t="s">
        <v>24</v>
      </c>
      <c r="S20" s="264" t="s">
        <v>26</v>
      </c>
    </row>
    <row r="21" ht="15.75" customHeight="1">
      <c r="B21" s="265" t="str">
        <f>ORARIO_GENERALE!C4</f>
        <v>09:00-10:00</v>
      </c>
      <c r="C21" s="266" t="str">
        <f t="array" ref="C21">IFERROR(INDEX(ORARIO_GENERALE!$D$3:$I$3,MATCH("*"&amp;$B$19&amp;"*",ORARIO_GENERALE!D4:M4,0)),"")</f>
        <v/>
      </c>
      <c r="D21" s="266" t="str">
        <f t="array" ref="D21">IFERROR(INDEX(ORARIO_GENERALE!$D$3:$I$3,MATCH("*"&amp;$B$19&amp;"*",#REF!,0)),"")</f>
        <v/>
      </c>
      <c r="E21" s="266" t="str">
        <f t="array" ref="E21">IFERROR(INDEX(ORARIO_GENERALE!$D$3:$I$3,MATCH("*"&amp;$B$19&amp;"*",#REF!,0)),"")</f>
        <v/>
      </c>
      <c r="F21" s="267" t="str">
        <f t="array" ref="F21">IFERROR(INDEX(ORARIO_GENERALE!$D$3:$I$3,MATCH("*"&amp;$B$19&amp;"*",#REF!,0)),"")</f>
        <v/>
      </c>
      <c r="H21" s="265" t="str">
        <f>ORARIO_GENERALE!C4</f>
        <v>09:00-10:00</v>
      </c>
      <c r="I21" s="266" t="str">
        <f t="array" ref="I21">IFERROR(INDEX(ORARIO_GENERALE!$D$3:$I$3,MATCH("*"&amp;$H$19&amp;"*",ORARIO_GENERALE!D4:M4,0)),"")</f>
        <v/>
      </c>
      <c r="J21" s="266" t="str">
        <f t="array" ref="J21">IFERROR(INDEX(ORARIO_GENERALE!$D$3:$I$3,MATCH("*"&amp;$H$19&amp;"*",#REF!,0)),"")</f>
        <v/>
      </c>
      <c r="K21" s="266" t="str">
        <f t="array" ref="K21">IFERROR(INDEX(ORARIO_GENERALE!$D$3:$I$3,MATCH("*"&amp;$H$19&amp;"*",#REF!,0)),"")</f>
        <v/>
      </c>
      <c r="L21" s="267" t="str">
        <f t="array" ref="L21">IFERROR(INDEX(ORARIO_GENERALE!$D$3:$I$3,MATCH("*"&amp;$H$19&amp;"*",#REF!,0)),"")</f>
        <v/>
      </c>
      <c r="N21" s="271" t="str">
        <f>ORARIO_GENERALE!J4</f>
        <v/>
      </c>
      <c r="O21" s="272" t="str">
        <f t="array" ref="O21">IFERROR(INDEX(ORARIO_GENERALE!$K$3:$M$3,MATCH("*"&amp;$N$19&amp;"*",#REF!,0)),"")</f>
        <v/>
      </c>
      <c r="P21" s="272" t="str">
        <f t="array" ref="P21">IFERROR(INDEX(ORARIO_GENERALE!$K$3:$M$3,MATCH("*"&amp;$N$19&amp;"*",ORARIO_GENERALE!K15:M15,0)),"")</f>
        <v/>
      </c>
      <c r="Q21" s="272" t="str">
        <f t="array" ref="Q21">IFERROR(INDEX(ORARIO_GENERALE!$K$3:$M$3,MATCH("*"&amp;$N$19&amp;"*",#REF!,0)),"")</f>
        <v/>
      </c>
      <c r="R21" s="272" t="str">
        <f t="array" ref="R21">IFERROR(INDEX(ORARIO_GENERALE!$K$3:$M$3,MATCH("*"&amp;$N$19&amp;"*",ORARIO_GENERALE!N38:O38,0)),"")</f>
        <v/>
      </c>
      <c r="S21" s="273" t="str">
        <f t="array" ref="S21">IFERROR(INDEX(ORARIO_GENERALE!$K$3:$M$3,MATCH("*"&amp;$N$19&amp;"*",ORARIO_GENERALE!K48,0)),"")</f>
        <v/>
      </c>
    </row>
    <row r="22" ht="15.75" customHeight="1">
      <c r="B22" s="265" t="str">
        <f>ORARIO_GENERALE!C5</f>
        <v>10:00-11:00</v>
      </c>
      <c r="C22" s="266" t="str">
        <f t="array" ref="C22">IFERROR(INDEX(ORARIO_GENERALE!$D$3:$I$3,MATCH("*"&amp;$B$19&amp;"*",ORARIO_GENERALE!D5:M5,0)),"")</f>
        <v/>
      </c>
      <c r="D22" s="266" t="str">
        <f t="array" ref="D22">IFERROR(INDEX(ORARIO_GENERALE!$D$3:$I$3,MATCH("*"&amp;$B$19&amp;"*",ORARIO_GENERALE!D15:K15,0)),"")</f>
        <v/>
      </c>
      <c r="E22" s="266" t="str">
        <f t="array" ref="E22">IFERROR(INDEX(ORARIO_GENERALE!$D$3:$I$3,MATCH("*"&amp;$B$19&amp;"*",#REF!,0)),"")</f>
        <v/>
      </c>
      <c r="F22" s="267" t="str">
        <f t="array" ref="F22">IFERROR(INDEX(ORARIO_GENERALE!$D$3:$I$3,MATCH("*"&amp;$B$19&amp;"*",#REF!,0)),"")</f>
        <v/>
      </c>
      <c r="H22" s="265" t="str">
        <f>ORARIO_GENERALE!C5</f>
        <v>10:00-11:00</v>
      </c>
      <c r="I22" s="266" t="str">
        <f t="array" ref="I22">IFERROR(INDEX(ORARIO_GENERALE!$D$3:$I$3,MATCH("*"&amp;$H$19&amp;"*",ORARIO_GENERALE!D5:M5,0)),"")</f>
        <v/>
      </c>
      <c r="J22" s="266" t="str">
        <f t="array" ref="J22">IFERROR(INDEX(ORARIO_GENERALE!$D$3:$I$3,MATCH("*"&amp;$H$19&amp;"*",ORARIO_GENERALE!D15:K15,0)),"")</f>
        <v/>
      </c>
      <c r="K22" s="266" t="str">
        <f t="array" ref="K22">IFERROR(INDEX(ORARIO_GENERALE!$D$3:$I$3,MATCH("*"&amp;$H$19&amp;"*",#REF!,0)),"")</f>
        <v/>
      </c>
      <c r="L22" s="267" t="str">
        <f t="array" ref="L22">IFERROR(INDEX(ORARIO_GENERALE!$D$3:$I$3,MATCH("*"&amp;$H$19&amp;"*",#REF!,0)),"")</f>
        <v/>
      </c>
      <c r="N22" s="271" t="str">
        <f>ORARIO_GENERALE!J5</f>
        <v/>
      </c>
      <c r="O22" s="272" t="str">
        <f t="array" ref="O22">IFERROR(INDEX(ORARIO_GENERALE!$K$3:$M$3,MATCH("*"&amp;$N$19&amp;"*",#REF!,0)),"")</f>
        <v/>
      </c>
      <c r="P22" s="272" t="str">
        <f t="array" ref="P22">IFERROR(INDEX(ORARIO_GENERALE!$K$3:$M$3,MATCH("*"&amp;$N$19&amp;"*",ORARIO_GENERALE!K16:M16,0)),"")</f>
        <v/>
      </c>
      <c r="Q22" s="272" t="str">
        <f t="array" ref="Q22">IFERROR(INDEX(ORARIO_GENERALE!$K$3:$M$3,MATCH("*"&amp;$N$19&amp;"*",#REF!,0)),"")</f>
        <v/>
      </c>
      <c r="R22" s="272" t="str">
        <f t="array" ref="R22">IFERROR(INDEX(ORARIO_GENERALE!$K$3:$M$3,MATCH("*"&amp;$N$19&amp;"*",ORARIO_GENERALE!N39:O39,0)),"")</f>
        <v/>
      </c>
      <c r="S22" s="273" t="str">
        <f t="array" ref="S22">IFERROR(INDEX(ORARIO_GENERALE!$K$3:$M$3,MATCH("*"&amp;$N$19&amp;"*",ORARIO_GENERALE!K49,0)),"")</f>
        <v/>
      </c>
    </row>
    <row r="23" ht="15.75" customHeight="1">
      <c r="B23" s="265" t="str">
        <f>ORARIO_GENERALE!C6</f>
        <v>11:00-12:00</v>
      </c>
      <c r="C23" s="266" t="str">
        <f t="array" ref="C23">IFERROR(INDEX(ORARIO_GENERALE!$D$3:$I$3,MATCH("*"&amp;$B$19&amp;"*",ORARIO_GENERALE!D6:M6,0)),"")</f>
        <v/>
      </c>
      <c r="D23" s="266" t="str">
        <f t="array" ref="D23">IFERROR(INDEX(ORARIO_GENERALE!$D$3:$I$3,MATCH("*"&amp;$B$19&amp;"*",ORARIO_GENERALE!D16:K16,0)),"")</f>
        <v/>
      </c>
      <c r="E23" s="266" t="str">
        <f t="array" ref="E23">IFERROR(INDEX(ORARIO_GENERALE!$D$3:$I$3,MATCH("*"&amp;$B$19&amp;"*",ORARIO_GENERALE!E26:I26,0)),"")</f>
        <v/>
      </c>
      <c r="F23" s="267" t="str">
        <f t="array" ref="F23">IFERROR(INDEX(ORARIO_GENERALE!$D$3:$I$3,MATCH("*"&amp;$B$19&amp;"*",#REF!,0)),"")</f>
        <v/>
      </c>
      <c r="H23" s="265" t="str">
        <f>ORARIO_GENERALE!C6</f>
        <v>11:00-12:00</v>
      </c>
      <c r="I23" s="266" t="str">
        <f t="array" ref="I23">IFERROR(INDEX(ORARIO_GENERALE!$D$3:$I$3,MATCH("*"&amp;$H$19&amp;"*",ORARIO_GENERALE!D6:M6,0)),"")</f>
        <v/>
      </c>
      <c r="J23" s="266" t="str">
        <f t="array" ref="J23">IFERROR(INDEX(ORARIO_GENERALE!$D$3:$I$3,MATCH("*"&amp;$H$19&amp;"*",ORARIO_GENERALE!D16:K16,0)),"")</f>
        <v/>
      </c>
      <c r="K23" s="266" t="str">
        <f t="array" ref="K23">IFERROR(INDEX(ORARIO_GENERALE!$D$3:$I$3,MATCH("*"&amp;$H$19&amp;"*",ORARIO_GENERALE!E26:I26,0)),"")</f>
        <v/>
      </c>
      <c r="L23" s="267" t="str">
        <f t="array" ref="L23">IFERROR(INDEX(ORARIO_GENERALE!$D$3:$I$3,MATCH("*"&amp;$H$19&amp;"*",#REF!,0)),"")</f>
        <v/>
      </c>
      <c r="N23" s="271" t="str">
        <f>ORARIO_GENERALE!J6</f>
        <v/>
      </c>
      <c r="O23" s="272" t="str">
        <f t="array" ref="O23">IFERROR(INDEX(ORARIO_GENERALE!$K$3:$M$3,MATCH("*"&amp;$N$19&amp;"*",#REF!,0)),"")</f>
        <v/>
      </c>
      <c r="P23" s="272" t="str">
        <f t="array" ref="P23">IFERROR(INDEX(ORARIO_GENERALE!$K$3:$M$3,MATCH("*"&amp;$N$19&amp;"*",ORARIO_GENERALE!K17:M17,0)),"")</f>
        <v/>
      </c>
      <c r="Q23" s="272" t="str">
        <f t="array" ref="Q23">IFERROR(INDEX(ORARIO_GENERALE!$K$3:$M$3,MATCH("*"&amp;$N$19&amp;"*",#REF!,0)),"")</f>
        <v/>
      </c>
      <c r="R23" s="272" t="str">
        <f t="array" ref="R23">IFERROR(INDEX(ORARIO_GENERALE!$K$3:$M$3,MATCH("*"&amp;$N$19&amp;"*",ORARIO_GENERALE!K41:M41,0)),"")</f>
        <v/>
      </c>
      <c r="S23" s="273" t="str">
        <f t="array" ref="S23">IFERROR(INDEX(ORARIO_GENERALE!$K$3:$M$3,MATCH("*"&amp;$N$19&amp;"*",ORARIO_GENERALE!K50:M50,0)),"")</f>
        <v/>
      </c>
    </row>
    <row r="24" ht="15.75" customHeight="1">
      <c r="B24" s="265" t="str">
        <f>ORARIO_GENERALE!C7</f>
        <v>12:00-13:00</v>
      </c>
      <c r="C24" s="266" t="str">
        <f t="array" ref="C24">IFERROR(INDEX(ORARIO_GENERALE!$D$3:$I$3,MATCH("*"&amp;$B$19&amp;"*",ORARIO_GENERALE!D7:I7,0)),"")</f>
        <v/>
      </c>
      <c r="D24" s="266" t="str">
        <f t="array" ref="D24">IFERROR(INDEX(ORARIO_GENERALE!$D$3:$I$3,MATCH("*"&amp;$B$19&amp;"*",ORARIO_GENERALE!D17:K17,0)),"")</f>
        <v/>
      </c>
      <c r="E24" s="266" t="str">
        <f t="array" ref="E24">IFERROR(INDEX(ORARIO_GENERALE!$D$3:$I$3,MATCH("*"&amp;$B$19&amp;"*",ORARIO_GENERALE!E27:I27,0)),"")</f>
        <v/>
      </c>
      <c r="F24" s="267" t="str">
        <f t="array" ref="F24">IFERROR(INDEX(ORARIO_GENERALE!$D$3:$I$3,MATCH("*"&amp;$B$19&amp;"*",ORARIO_GENERALE!D37:I37,0)),"")</f>
        <v/>
      </c>
      <c r="H24" s="265" t="str">
        <f>ORARIO_GENERALE!C7</f>
        <v>12:00-13:00</v>
      </c>
      <c r="I24" s="266" t="str">
        <f t="array" ref="I24">IFERROR(INDEX(ORARIO_GENERALE!$D$3:$I$3,MATCH("*"&amp;$H$19&amp;"*",ORARIO_GENERALE!D7:I7,0)),"")</f>
        <v/>
      </c>
      <c r="J24" s="266" t="str">
        <f t="array" ref="J24">IFERROR(INDEX(ORARIO_GENERALE!$D$3:$I$3,MATCH("*"&amp;$H$19&amp;"*",ORARIO_GENERALE!D17:K17,0)),"")</f>
        <v/>
      </c>
      <c r="K24" s="266" t="str">
        <f t="array" ref="K24">IFERROR(INDEX(ORARIO_GENERALE!$D$3:$I$3,MATCH("*"&amp;$H$19&amp;"*",ORARIO_GENERALE!E27:I27,0)),"")</f>
        <v/>
      </c>
      <c r="L24" s="267" t="str">
        <f t="array" ref="L24">IFERROR(INDEX(ORARIO_GENERALE!$D$3:$I$3,MATCH("*"&amp;$H$19&amp;"*",ORARIO_GENERALE!D37:I37,0)),"")</f>
        <v/>
      </c>
      <c r="N24" s="271" t="str">
        <f>ORARIO_GENERALE!J7</f>
        <v/>
      </c>
      <c r="O24" s="272" t="str">
        <f t="array" ref="O24">IFERROR(INDEX(ORARIO_GENERALE!$K$3:$M$3,MATCH("*"&amp;$N$19&amp;"*",ORARIO_GENERALE!K7:M7,0)),"")</f>
        <v/>
      </c>
      <c r="P24" s="272" t="str">
        <f t="array" ref="P24">IFERROR(INDEX(ORARIO_GENERALE!$K$3:$M$3,MATCH("*"&amp;$N$19&amp;"*",ORARIO_GENERALE!K18:M18,0)),"")</f>
        <v/>
      </c>
      <c r="Q24" s="272" t="str">
        <f t="array" ref="Q24">IFERROR(INDEX(ORARIO_GENERALE!$K$3:$M$3,MATCH("*"&amp;$N$19&amp;"*",#REF!,0)),"")</f>
        <v/>
      </c>
      <c r="R24" s="272" t="str">
        <f t="array" ref="R24">IFERROR(INDEX(ORARIO_GENERALE!$K$3:$M$3,MATCH("*"&amp;$N$19&amp;"*",ORARIO_GENERALE!K42:M42,0)),"")</f>
        <v/>
      </c>
      <c r="S24" s="273" t="str">
        <f t="array" ref="S24">IFERROR(INDEX(ORARIO_GENERALE!$K$3:$M$3,MATCH("*"&amp;$N$19&amp;"*",ORARIO_GENERALE!K51:M51,0)),"")</f>
        <v/>
      </c>
    </row>
    <row r="25" ht="15.75" customHeight="1">
      <c r="B25" s="265" t="str">
        <f>ORARIO_GENERALE!C8</f>
        <v>13:00-14:00</v>
      </c>
      <c r="C25" s="266" t="str">
        <f t="array" ref="C25">IFERROR(INDEX(ORARIO_GENERALE!$D$3:$I$3,MATCH("*"&amp;$B$19&amp;"*",ORARIO_GENERALE!D8:I8,0)),"")</f>
        <v/>
      </c>
      <c r="D25" s="266" t="str">
        <f t="array" ref="D25">IFERROR(INDEX(ORARIO_GENERALE!$D$3:$I$3,MATCH("*"&amp;$B$19&amp;"*",ORARIO_GENERALE!D18:I18,0)),"")</f>
        <v/>
      </c>
      <c r="E25" s="266" t="str">
        <f t="array" ref="E25">IFERROR(INDEX(ORARIO_GENERALE!$D$3:$I$3,MATCH("*"&amp;$B$19&amp;"*",ORARIO_GENERALE!D28:I28,0)),"")</f>
        <v/>
      </c>
      <c r="F25" s="267" t="str">
        <f t="array" ref="F25">IFERROR(INDEX(ORARIO_GENERALE!$D$3:$I$3,MATCH("*"&amp;$B$19&amp;"*",ORARIO_GENERALE!D38:I38,0)),"")</f>
        <v/>
      </c>
      <c r="H25" s="265" t="str">
        <f>ORARIO_GENERALE!C8</f>
        <v>13:00-14:00</v>
      </c>
      <c r="I25" s="266" t="str">
        <f t="array" ref="I25">IFERROR(INDEX(ORARIO_GENERALE!$D$3:$I$3,MATCH("*"&amp;$H$19&amp;"*",ORARIO_GENERALE!D8:I8,0)),"")</f>
        <v/>
      </c>
      <c r="J25" s="266" t="str">
        <f t="array" ref="J25">IFERROR(INDEX(ORARIO_GENERALE!$D$3:$I$3,MATCH("*"&amp;$H$19&amp;"*",ORARIO_GENERALE!D18:I18,0)),"")</f>
        <v/>
      </c>
      <c r="K25" s="266" t="str">
        <f t="array" ref="K25">IFERROR(INDEX(ORARIO_GENERALE!$D$3:$I$3,MATCH("*"&amp;$H$19&amp;"*",ORARIO_GENERALE!D28:I28,0)),"")</f>
        <v/>
      </c>
      <c r="L25" s="267" t="str">
        <f t="array" ref="L25">IFERROR(INDEX(ORARIO_GENERALE!$D$3:$I$3,MATCH("*"&amp;$H$19&amp;"*",ORARIO_GENERALE!D38:I38,0)),"")</f>
        <v/>
      </c>
      <c r="N25" s="271" t="str">
        <f>ORARIO_GENERALE!J8</f>
        <v/>
      </c>
      <c r="O25" s="272" t="str">
        <f t="array" ref="O25">IFERROR(INDEX(ORARIO_GENERALE!$K$3:$M$3,MATCH("*"&amp;$N$19&amp;"*",ORARIO_GENERALE!K8:M8,0)),"")</f>
        <v/>
      </c>
      <c r="P25" s="272" t="str">
        <f t="array" ref="P25">IFERROR(INDEX(ORARIO_GENERALE!$K$3:$M$3,MATCH("*"&amp;$N$19&amp;"*",ORARIO_GENERALE!K19:M19,0)),"")</f>
        <v/>
      </c>
      <c r="Q25" s="272" t="str">
        <f t="array" ref="Q25">IFERROR(INDEX(ORARIO_GENERALE!$K$3:$M$3,MATCH("*"&amp;$N$19&amp;"*",#REF!,0)),"")</f>
        <v/>
      </c>
      <c r="R25" s="272" t="str">
        <f t="array" ref="R25">IFERROR(INDEX(ORARIO_GENERALE!$K$3:$M$3,MATCH("*"&amp;$N$19&amp;"*",#REF!,0)),"")</f>
        <v/>
      </c>
      <c r="S25" s="273" t="str">
        <f t="array" ref="S25">IFERROR(INDEX(ORARIO_GENERALE!$K$3:$M$3,MATCH("*"&amp;$N$19&amp;"*",#REF!,0)),"")</f>
        <v/>
      </c>
    </row>
    <row r="26" ht="15.75" customHeight="1">
      <c r="B26" s="265" t="str">
        <f>ORARIO_GENERALE!C9</f>
        <v>14:00-15:00</v>
      </c>
      <c r="C26" s="266" t="str">
        <f t="array" ref="C26">IFERROR(INDEX(ORARIO_GENERALE!$D$3:$I$3,MATCH("*"&amp;$B$19&amp;"*",ORARIO_GENERALE!D9:I9,0)),"")</f>
        <v/>
      </c>
      <c r="D26" s="266" t="str">
        <f t="array" ref="D26">IFERROR(INDEX(ORARIO_GENERALE!$D$3:$I$3,MATCH("*"&amp;$B$19&amp;"*",ORARIO_GENERALE!D19:I19,0)),"")</f>
        <v/>
      </c>
      <c r="E26" s="266" t="str">
        <f t="array" ref="E26">IFERROR(INDEX(ORARIO_GENERALE!$D$3:$I$3,MATCH("*"&amp;$B$19&amp;"*",ORARIO_GENERALE!D29:I29,0)),"")</f>
        <v/>
      </c>
      <c r="F26" s="267" t="str">
        <f t="array" ref="F26">IFERROR(INDEX(ORARIO_GENERALE!$D$3:$I$3,MATCH("*"&amp;$B$19&amp;"*",ORARIO_GENERALE!D39:I39,0)),"")</f>
        <v/>
      </c>
      <c r="H26" s="265" t="str">
        <f>ORARIO_GENERALE!C9</f>
        <v>14:00-15:00</v>
      </c>
      <c r="I26" s="266" t="str">
        <f t="array" ref="I26">IFERROR(INDEX(ORARIO_GENERALE!$D$3:$I$3,MATCH("*"&amp;$H$19&amp;"*",ORARIO_GENERALE!D9:I9,0)),"")</f>
        <v/>
      </c>
      <c r="J26" s="266" t="str">
        <f t="array" ref="J26">IFERROR(INDEX(ORARIO_GENERALE!$D$3:$I$3,MATCH("*"&amp;$H$19&amp;"*",ORARIO_GENERALE!D19:I19,0)),"")</f>
        <v/>
      </c>
      <c r="K26" s="266" t="str">
        <f t="array" ref="K26">IFERROR(INDEX(ORARIO_GENERALE!$D$3:$I$3,MATCH("*"&amp;$H$19&amp;"*",ORARIO_GENERALE!D29:I29,0)),"")</f>
        <v/>
      </c>
      <c r="L26" s="267" t="str">
        <f t="array" ref="L26">IFERROR(INDEX(ORARIO_GENERALE!$D$3:$I$3,MATCH("*"&amp;$H$19&amp;"*",ORARIO_GENERALE!D39:I39,0)),"")</f>
        <v/>
      </c>
      <c r="N26" s="271" t="str">
        <f>ORARIO_GENERALE!J9</f>
        <v/>
      </c>
      <c r="O26" s="272" t="str">
        <f t="array" ref="O26">IFERROR(INDEX(ORARIO_GENERALE!$K$3:$M$3,MATCH("*"&amp;$N$19&amp;"*",ORARIO_GENERALE!K9:M9,0)),"")</f>
        <v/>
      </c>
      <c r="P26" s="272" t="str">
        <f t="array" ref="P26">IFERROR(INDEX(ORARIO_GENERALE!$K$3:$M$3,MATCH("*"&amp;$N$19&amp;"*",ORARIO_GENERALE!K20:M20,0)),"")</f>
        <v/>
      </c>
      <c r="Q26" s="272" t="str">
        <f t="array" ref="Q26">IFERROR(INDEX(ORARIO_GENERALE!$K$3:$M$3,MATCH("*"&amp;$N$19&amp;"*",ORARIO_GENERALE!K43:M43,0)),"")</f>
        <v/>
      </c>
      <c r="R26" s="272" t="str">
        <f t="array" ref="R26">IFERROR(INDEX(ORARIO_GENERALE!$K$3:$M$3,MATCH("*"&amp;$N$19&amp;"*",#REF!,0)),"")</f>
        <v/>
      </c>
      <c r="S26" s="273" t="str">
        <f t="array" ref="S26">IFERROR(INDEX(ORARIO_GENERALE!$K$3:$M$3,MATCH("*"&amp;$N$19&amp;"*",ORARIO_GENERALE!K54:M54,0)),"")</f>
        <v/>
      </c>
    </row>
    <row r="27" ht="15.75" customHeight="1">
      <c r="B27" s="265" t="str">
        <f>ORARIO_GENERALE!C10</f>
        <v>15:00-16:00</v>
      </c>
      <c r="C27" s="266" t="str">
        <f t="array" ref="C27">IFERROR(INDEX(ORARIO_GENERALE!$D$3:$I$3,MATCH("*"&amp;$B$19&amp;"*",ORARIO_GENERALE!D10:I10,0)),"")</f>
        <v/>
      </c>
      <c r="D27" s="266" t="str">
        <f t="array" ref="D27">IFERROR(INDEX(ORARIO_GENERALE!$D$3:$I$3,MATCH("*"&amp;$B$19&amp;"*",ORARIO_GENERALE!D20:I20,0)),"")</f>
        <v/>
      </c>
      <c r="E27" s="266" t="str">
        <f t="array" ref="E27">IFERROR(INDEX(ORARIO_GENERALE!$D$3:$I$3,MATCH("*"&amp;$B$19&amp;"*",ORARIO_GENERALE!D30:I30,0)),"")</f>
        <v/>
      </c>
      <c r="F27" s="267" t="str">
        <f t="array" ref="F27">IFERROR(INDEX(ORARIO_GENERALE!$D$3:$I$3,MATCH("*"&amp;$B$19&amp;"*",ORARIO_GENERALE!D40:I40,0)),"")</f>
        <v/>
      </c>
      <c r="H27" s="265" t="str">
        <f>ORARIO_GENERALE!C10</f>
        <v>15:00-16:00</v>
      </c>
      <c r="I27" s="266" t="str">
        <f t="array" ref="I27">IFERROR(INDEX(ORARIO_GENERALE!$D$3:$I$3,MATCH("*"&amp;$H$19&amp;"*",ORARIO_GENERALE!D10:I10,0)),"")</f>
        <v/>
      </c>
      <c r="J27" s="266" t="str">
        <f t="array" ref="J27">IFERROR(INDEX(ORARIO_GENERALE!$D$3:$I$3,MATCH("*"&amp;$H$19&amp;"*",ORARIO_GENERALE!D20:I20,0)),"")</f>
        <v/>
      </c>
      <c r="K27" s="266" t="str">
        <f t="array" ref="K27">IFERROR(INDEX(ORARIO_GENERALE!$D$3:$I$3,MATCH("*"&amp;$H$19&amp;"*",ORARIO_GENERALE!D30:I30,0)),"")</f>
        <v/>
      </c>
      <c r="L27" s="267" t="str">
        <f t="array" ref="L27">IFERROR(INDEX(ORARIO_GENERALE!$D$3:$I$3,MATCH("*"&amp;$H$19&amp;"*",ORARIO_GENERALE!D40:I40,0)),"")</f>
        <v/>
      </c>
      <c r="N27" s="271" t="str">
        <f>ORARIO_GENERALE!J10</f>
        <v/>
      </c>
      <c r="O27" s="272" t="str">
        <f t="array" ref="O27">IFERROR(INDEX(ORARIO_GENERALE!$K$3:$M$3,MATCH("*"&amp;$N$19&amp;"*",ORARIO_GENERALE!K10:M10,0)),"")</f>
        <v/>
      </c>
      <c r="P27" s="272" t="str">
        <f t="array" ref="P27">IFERROR(INDEX(ORARIO_GENERALE!$K$3:$M$3,MATCH("*"&amp;$N$19&amp;"*",ORARIO_GENERALE!K21:M21,0)),"")</f>
        <v/>
      </c>
      <c r="Q27" s="272" t="str">
        <f t="array" ref="Q27">IFERROR(INDEX(ORARIO_GENERALE!$K$3:$M$3,MATCH("*"&amp;$N$19&amp;"*",ORARIO_GENERALE!K44:M44,0)),"")</f>
        <v/>
      </c>
      <c r="R27" s="272" t="str">
        <f t="array" ref="R27">IFERROR(INDEX(ORARIO_GENERALE!$K$3:$M$3,MATCH("*"&amp;$N$19&amp;"*",#REF!,0)),"")</f>
        <v/>
      </c>
      <c r="S27" s="273" t="str">
        <f t="array" ref="S27">IFERROR(INDEX(ORARIO_GENERALE!$K$3:$M$3,MATCH("*"&amp;$N$19&amp;"*",ORARIO_GENERALE!K55:M55,0)),"")</f>
        <v/>
      </c>
    </row>
    <row r="28" ht="15.75" customHeight="1">
      <c r="B28" s="265" t="str">
        <f>ORARIO_GENERALE!C11</f>
        <v>16:00-17:00</v>
      </c>
      <c r="C28" s="266" t="str">
        <f t="array" ref="C28">IFERROR(INDEX(ORARIO_GENERALE!$D$3:$I$3,MATCH("*"&amp;$B$19&amp;"*",ORARIO_GENERALE!D11:I11,0)),"")</f>
        <v/>
      </c>
      <c r="D28" s="266" t="str">
        <f t="array" ref="D28">IFERROR(INDEX(ORARIO_GENERALE!$D$3:$I$3,MATCH("*"&amp;$B$19&amp;"*",ORARIO_GENERALE!D21:I21,0)),"")</f>
        <v/>
      </c>
      <c r="E28" s="266" t="str">
        <f t="array" ref="E28">IFERROR(INDEX(ORARIO_GENERALE!$D$3:$I$3,MATCH("*"&amp;$B$19&amp;"*",ORARIO_GENERALE!D31:I31,0)),"")</f>
        <v/>
      </c>
      <c r="F28" s="267" t="str">
        <f t="array" ref="F28">IFERROR(INDEX(ORARIO_GENERALE!$D$3:$I$3,MATCH("*"&amp;$B$19&amp;"*",ORARIO_GENERALE!D41:I41,0)),"")</f>
        <v/>
      </c>
      <c r="H28" s="265" t="str">
        <f>ORARIO_GENERALE!C11</f>
        <v>16:00-17:00</v>
      </c>
      <c r="I28" s="266" t="str">
        <f t="array" ref="I28">IFERROR(INDEX(ORARIO_GENERALE!$D$3:$I$3,MATCH("*"&amp;$H$19&amp;"*",ORARIO_GENERALE!D11:I11,0)),"")</f>
        <v/>
      </c>
      <c r="J28" s="266" t="str">
        <f t="array" ref="J28">IFERROR(INDEX(ORARIO_GENERALE!$D$3:$I$3,MATCH("*"&amp;$H$19&amp;"*",ORARIO_GENERALE!D21:I21,0)),"")</f>
        <v/>
      </c>
      <c r="K28" s="266" t="str">
        <f t="array" ref="K28">IFERROR(INDEX(ORARIO_GENERALE!$D$3:$I$3,MATCH("*"&amp;$H$19&amp;"*",ORARIO_GENERALE!D31:I31,0)),"")</f>
        <v/>
      </c>
      <c r="L28" s="267" t="str">
        <f t="array" ref="L28">IFERROR(INDEX(ORARIO_GENERALE!$D$3:$I$3,MATCH("*"&amp;$H$19&amp;"*",ORARIO_GENERALE!D41:I41,0)),"")</f>
        <v/>
      </c>
      <c r="N28" s="271" t="str">
        <f>ORARIO_GENERALE!J11</f>
        <v/>
      </c>
      <c r="O28" s="272" t="str">
        <f t="array" ref="O28">IFERROR(INDEX(ORARIO_GENERALE!$K$3:$M$3,MATCH("*"&amp;$N$19&amp;"*",ORARIO_GENERALE!K11:M11,0)),"")</f>
        <v/>
      </c>
      <c r="P28" s="272" t="str">
        <f t="array" ref="P28">IFERROR(INDEX(ORARIO_GENERALE!$K$3:$M$3,MATCH("*"&amp;$N$19&amp;"*",ORARIO_GENERALE!K22:M22,0)),"")</f>
        <v/>
      </c>
      <c r="Q28" s="272" t="str">
        <f t="array" ref="Q28">IFERROR(INDEX(ORARIO_GENERALE!$K$3:$M$3,MATCH("*"&amp;$N$19&amp;"*",ORARIO_GENERALE!K45:M45,0)),"")</f>
        <v/>
      </c>
      <c r="R28" s="272" t="str">
        <f t="array" ref="R28">IFERROR(INDEX(ORARIO_GENERALE!$K$3:$M$3,MATCH("*"&amp;$N$19&amp;"*",#REF!,0)),"")</f>
        <v/>
      </c>
      <c r="S28" s="273" t="str">
        <f t="array" ref="S28">IFERROR(INDEX(ORARIO_GENERALE!$K$3:$M$3,MATCH("*"&amp;$N$19&amp;"*",ORARIO_GENERALE!K56:M56,0)),"")</f>
        <v/>
      </c>
    </row>
    <row r="29" ht="15.75" customHeight="1">
      <c r="B29" s="265" t="str">
        <f>ORARIO_GENERALE!C12</f>
        <v>17:00-18:00</v>
      </c>
      <c r="C29" s="266" t="str">
        <f t="array" ref="C29">IFERROR(INDEX(ORARIO_GENERALE!$D$3:$I$3,MATCH("*"&amp;$B$19&amp;"*",ORARIO_GENERALE!D12:I12,0)),"")</f>
        <v/>
      </c>
      <c r="D29" s="266" t="str">
        <f t="array" ref="D29">IFERROR(INDEX(ORARIO_GENERALE!$D$3:$I$3,MATCH("*"&amp;$B$19&amp;"*",ORARIO_GENERALE!D23:I23,0)),"")</f>
        <v/>
      </c>
      <c r="E29" s="266" t="str">
        <f t="array" ref="E29">IFERROR(INDEX(ORARIO_GENERALE!$D$3:$I$3,MATCH("*"&amp;$B$19&amp;"*",ORARIO_GENERALE!D34:I34,0)),"")</f>
        <v/>
      </c>
      <c r="F29" s="267" t="str">
        <f t="array" ref="F29">IFERROR(INDEX(ORARIO_GENERALE!$D$3:$I$3,MATCH("*"&amp;$B$19&amp;"*",ORARIO_GENERALE!D42:I42,0)),"")</f>
        <v/>
      </c>
      <c r="H29" s="265" t="str">
        <f>ORARIO_GENERALE!C12</f>
        <v>17:00-18:00</v>
      </c>
      <c r="I29" s="266" t="str">
        <f t="array" ref="I29">IFERROR(INDEX(ORARIO_GENERALE!$D$3:$I$3,MATCH("*"&amp;$H$19&amp;"*",ORARIO_GENERALE!D12:I12,0)),"")</f>
        <v/>
      </c>
      <c r="J29" s="266" t="str">
        <f t="array" ref="J29">IFERROR(INDEX(ORARIO_GENERALE!$D$3:$I$3,MATCH("*"&amp;$H$19&amp;"*",ORARIO_GENERALE!D23:I23,0)),"")</f>
        <v/>
      </c>
      <c r="K29" s="266" t="str">
        <f t="array" ref="K29">IFERROR(INDEX(ORARIO_GENERALE!$D$3:$I$3,MATCH("*"&amp;$H$19&amp;"*",ORARIO_GENERALE!D34:I34,0)),"")</f>
        <v/>
      </c>
      <c r="L29" s="267" t="str">
        <f t="array" ref="L29">IFERROR(INDEX(ORARIO_GENERALE!$D$3:$I$3,MATCH("*"&amp;$H$19&amp;"*",ORARIO_GENERALE!D42:I42,0)),"")</f>
        <v/>
      </c>
      <c r="N29" s="271" t="str">
        <f>ORARIO_GENERALE!J12</f>
        <v/>
      </c>
      <c r="O29" s="272" t="str">
        <f t="array" ref="O29">IFERROR(INDEX(ORARIO_GENERALE!$K$3:$M$3,MATCH("*"&amp;$N$19&amp;"*",ORARIO_GENERALE!K12,0)),"")</f>
        <v/>
      </c>
      <c r="P29" s="272" t="str">
        <f t="array" ref="P29">IFERROR(INDEX(ORARIO_GENERALE!$K$3:$M$3,MATCH("*"&amp;$N$19&amp;"*",ORARIO_GENERALE!K23:M23,0)),"")</f>
        <v/>
      </c>
      <c r="Q29" s="272" t="str">
        <f t="array" ref="Q29">IFERROR(INDEX(ORARIO_GENERALE!$K$3:$M$3,MATCH("*"&amp;$N$19&amp;"*",#REF!,0)),"")</f>
        <v/>
      </c>
      <c r="R29" s="272" t="str">
        <f t="array" ref="R29">IFERROR(INDEX(ORARIO_GENERALE!$K$3:$M$3,MATCH("*"&amp;$N$19&amp;"*",#REF!,0)),"")</f>
        <v/>
      </c>
      <c r="S29" s="273" t="str">
        <f t="array" ref="S29">IFERROR(INDEX(ORARIO_GENERALE!$K$3:$M$3,MATCH("*"&amp;$N$19&amp;"*",ORARIO_GENERALE!K57:M57,0)),"")</f>
        <v/>
      </c>
    </row>
    <row r="30" ht="15.75" customHeight="1">
      <c r="B30" s="265" t="str">
        <f>ORARIO_GENERALE!C13</f>
        <v>18:00-19:00</v>
      </c>
      <c r="C30" s="266" t="str">
        <f t="array" ref="C30">IFERROR(INDEX(ORARIO_GENERALE!$D$3:$I$3,MATCH("*"&amp;$B$19&amp;"*",ORARIO_GENERALE!D13:I13,0)),"")</f>
        <v/>
      </c>
      <c r="D30" s="266" t="str">
        <f t="array" ref="D30">IFERROR(INDEX(ORARIO_GENERALE!$D$3:$I$3,MATCH("*"&amp;$B$19&amp;"*",ORARIO_GENERALE!D24:I24,0)),"")</f>
        <v/>
      </c>
      <c r="E30" s="266" t="str">
        <f t="array" ref="E30">IFERROR(INDEX(ORARIO_GENERALE!$D$3:$I$3,MATCH("*"&amp;$B$19&amp;"*",ORARIO_GENERALE!D35:I35,0)),"")</f>
        <v/>
      </c>
      <c r="F30" s="267" t="str">
        <f t="array" ref="F30">IFERROR(INDEX(ORARIO_GENERALE!$D$3:$I$3,MATCH("*"&amp;$B$19&amp;"*",ORARIO_GENERALE!D43:I43,0)),"")</f>
        <v/>
      </c>
      <c r="H30" s="265" t="str">
        <f>ORARIO_GENERALE!C13</f>
        <v>18:00-19:00</v>
      </c>
      <c r="I30" s="266" t="str">
        <f t="array" ref="I30">IFERROR(INDEX(ORARIO_GENERALE!$D$3:$I$3,MATCH("*"&amp;$H$19&amp;"*",ORARIO_GENERALE!D13:I13,0)),"")</f>
        <v/>
      </c>
      <c r="J30" s="266" t="str">
        <f t="array" ref="J30">IFERROR(INDEX(ORARIO_GENERALE!$D$3:$I$3,MATCH("*"&amp;$H$19&amp;"*",ORARIO_GENERALE!D24:I24,0)),"")</f>
        <v/>
      </c>
      <c r="K30" s="266" t="str">
        <f t="array" ref="K30">IFERROR(INDEX(ORARIO_GENERALE!$D$3:$I$3,MATCH("*"&amp;$H$19&amp;"*",ORARIO_GENERALE!D35:I35,0)),"")</f>
        <v/>
      </c>
      <c r="L30" s="267" t="str">
        <f t="array" ref="L30">IFERROR(INDEX(ORARIO_GENERALE!$D$3:$I$3,MATCH("*"&amp;$H$19&amp;"*",ORARIO_GENERALE!D43:I43,0)),"")</f>
        <v/>
      </c>
      <c r="N30" s="271" t="str">
        <f>ORARIO_GENERALE!J13</f>
        <v/>
      </c>
      <c r="O30" s="272" t="str">
        <f t="array" ref="O30">IFERROR(INDEX(ORARIO_GENERALE!$K$3:$M$3,MATCH("*"&amp;$N$19&amp;"*",ORARIO_GENERALE!K13,0)),"")</f>
        <v/>
      </c>
      <c r="P30" s="272" t="str">
        <f t="array" ref="P30">IFERROR(INDEX(ORARIO_GENERALE!$K$3:$M$3,MATCH("*"&amp;$N$19&amp;"*",ORARIO_GENERALE!K24:M24,0)),"")</f>
        <v/>
      </c>
      <c r="Q30" s="272" t="str">
        <f t="array" ref="Q30">IFERROR(INDEX(ORARIO_GENERALE!$K$3:$M$3,MATCH("*"&amp;$N$19&amp;"*",#REF!,0)),"")</f>
        <v/>
      </c>
      <c r="R30" s="272" t="str">
        <f t="array" ref="R30">IFERROR(INDEX(ORARIO_GENERALE!$K$3:$M$3,MATCH("*"&amp;$N$19&amp;"*",#REF!,0)),"")</f>
        <v/>
      </c>
      <c r="S30" s="273" t="str">
        <f t="array" ref="S30">IFERROR(INDEX(ORARIO_GENERALE!$K$3:$M$3,MATCH("*"&amp;$N$19&amp;"*",ORARIO_GENERALE!K58:M58,0)),"")</f>
        <v/>
      </c>
    </row>
    <row r="31" ht="15.75" customHeight="1">
      <c r="B31" s="265" t="str">
        <f>ORARIO_GENERALE!C14</f>
        <v>19:00-20:00</v>
      </c>
      <c r="C31" s="266" t="str">
        <f t="array" ref="C31">IFERROR(INDEX(ORARIO_GENERALE!$D$3:$I$3,MATCH("*"&amp;$B$19&amp;"*",ORARIO_GENERALE!D14:I14,0)),"")</f>
        <v/>
      </c>
      <c r="D31" s="266" t="str">
        <f t="array" ref="D31">IFERROR(INDEX(ORARIO_GENERALE!$D$3:$I$3,MATCH("*"&amp;$B$19&amp;"*",ORARIO_GENERALE!D25:I25,0)),"")</f>
        <v/>
      </c>
      <c r="E31" s="266" t="str">
        <f t="array" ref="E31">IFERROR(INDEX(ORARIO_GENERALE!$D$3:$I$3,MATCH("*"&amp;$B$19&amp;"*",ORARIO_GENERALE!D36:I36,0)),"")</f>
        <v/>
      </c>
      <c r="F31" s="267" t="str">
        <f t="array" ref="F31">IFERROR(INDEX(ORARIO_GENERALE!$D$3:$I$3,MATCH("*"&amp;$B$19&amp;"*",ORARIO_GENERALE!D47:I47,0)),"")</f>
        <v/>
      </c>
      <c r="H31" s="265" t="str">
        <f>ORARIO_GENERALE!C14</f>
        <v>19:00-20:00</v>
      </c>
      <c r="I31" s="266" t="str">
        <f t="array" ref="I31">IFERROR(INDEX(ORARIO_GENERALE!$D$3:$I$3,MATCH("*"&amp;$H$19&amp;"*",ORARIO_GENERALE!D14:I14,0)),"")</f>
        <v/>
      </c>
      <c r="J31" s="266" t="str">
        <f t="array" ref="J31">IFERROR(INDEX(ORARIO_GENERALE!$D$3:$I$3,MATCH("*"&amp;$H$19&amp;"*",ORARIO_GENERALE!D25:I25,0)),"")</f>
        <v/>
      </c>
      <c r="K31" s="266" t="str">
        <f t="array" ref="K31">IFERROR(INDEX(ORARIO_GENERALE!$D$3:$I$3,MATCH("*"&amp;$H$19&amp;"*",ORARIO_GENERALE!D36:I36,0)),"")</f>
        <v/>
      </c>
      <c r="L31" s="267" t="str">
        <f t="array" ref="L31">IFERROR(INDEX(ORARIO_GENERALE!$D$3:$I$3,MATCH("*"&amp;$H$19&amp;"*",ORARIO_GENERALE!D47:I47,0)),"")</f>
        <v/>
      </c>
      <c r="N31" s="271" t="str">
        <f>ORARIO_GENERALE!J14</f>
        <v/>
      </c>
      <c r="O31" s="272" t="str">
        <f t="array" ref="O31">IFERROR(INDEX(ORARIO_GENERALE!$K$3:$M$3,MATCH("*"&amp;$N$19&amp;"*",ORARIO_GENERALE!K14,0)),"")</f>
        <v/>
      </c>
      <c r="P31" s="272" t="str">
        <f t="array" ref="P31">IFERROR(INDEX(ORARIO_GENERALE!$K$3:$M$3,MATCH("*"&amp;$N$19&amp;"*",ORARIO_GENERALE!K27:M27,0)),"")</f>
        <v/>
      </c>
      <c r="Q31" s="272" t="str">
        <f t="array" ref="Q31">IFERROR(INDEX(ORARIO_GENERALE!$K$3:$M$3,MATCH("*"&amp;$N$19&amp;"*",#REF!,0)),"")</f>
        <v/>
      </c>
      <c r="R31" s="272" t="str">
        <f t="array" ref="R31">IFERROR(INDEX(ORARIO_GENERALE!$K$3:$M$3,MATCH("*"&amp;$N$19&amp;"*",#REF!,0)),"")</f>
        <v/>
      </c>
      <c r="S31" s="273" t="str">
        <f t="array" ref="S31">IFERROR(INDEX(ORARIO_GENERALE!$K$3:$M$3,MATCH("*"&amp;$N$19&amp;"*",#REF!,0)),"")</f>
        <v/>
      </c>
    </row>
    <row r="32" ht="15.75" customHeight="1">
      <c r="B32" s="294" t="str">
        <f>#REF!</f>
        <v>#REF!</v>
      </c>
      <c r="C32" s="295" t="str">
        <f t="array" ref="C32">IFERROR(INDEX(ORARIO_GENERALE!$D$3:$I$3,MATCH("*"&amp;$B$19&amp;"*",#REF!,0)),"")</f>
        <v/>
      </c>
      <c r="D32" s="295" t="str">
        <f t="array" ref="D32">IFERROR(INDEX(ORARIO_GENERALE!$D$3:$I$3,MATCH("*"&amp;$B$19&amp;"*",#REF!,0)),"")</f>
        <v/>
      </c>
      <c r="E32" s="295" t="str">
        <f t="array" ref="E32">IFERROR(INDEX(ORARIO_GENERALE!$D$3:$I$3,MATCH("*"&amp;$B$19&amp;"*",#REF!,0)),"")</f>
        <v/>
      </c>
      <c r="F32" s="296" t="str">
        <f t="array" ref="F32">IFERROR(INDEX(ORARIO_GENERALE!$D$3:$I$3,MATCH("*"&amp;$B$19&amp;"*",#REF!,0)),"")</f>
        <v/>
      </c>
      <c r="H32" s="294" t="str">
        <f>#REF!</f>
        <v>#REF!</v>
      </c>
      <c r="I32" s="295" t="str">
        <f t="array" ref="I32">IFERROR(INDEX(ORARIO_GENERALE!$D$3:$I$3,MATCH("*"&amp;$H$19&amp;"*",#REF!,0)),"")</f>
        <v/>
      </c>
      <c r="J32" s="295" t="str">
        <f t="array" ref="J32">IFERROR(INDEX(ORARIO_GENERALE!$D$3:$I$3,MATCH("*"&amp;$H$19&amp;"*",#REF!,0)),"")</f>
        <v/>
      </c>
      <c r="K32" s="295" t="str">
        <f t="array" ref="K32">IFERROR(INDEX(ORARIO_GENERALE!$D$3:$I$3,MATCH("*"&amp;$H$19&amp;"*",#REF!,0)),"")</f>
        <v/>
      </c>
      <c r="L32" s="296" t="str">
        <f t="array" ref="L32">IFERROR(INDEX(ORARIO_GENERALE!$D$3:$I$3,MATCH("*"&amp;$H$19&amp;"*",#REF!,0)),"")</f>
        <v/>
      </c>
      <c r="N32" s="299" t="str">
        <f>#REF!</f>
        <v>#REF!</v>
      </c>
      <c r="O32" s="300" t="str">
        <f t="array" ref="O32">IFERROR(INDEX(ORARIO_GENERALE!$K$3:$M$3,MATCH("*"&amp;$N$19&amp;"*",#REF!,0)),"")</f>
        <v/>
      </c>
      <c r="P32" s="300" t="str">
        <f t="array" ref="P32">IFERROR(INDEX(ORARIO_GENERALE!$K$3:$M$3,MATCH("*"&amp;$N$19&amp;"*",#REF!,0)),"")</f>
        <v/>
      </c>
      <c r="Q32" s="300" t="str">
        <f t="array" ref="Q32">IFERROR(INDEX(ORARIO_GENERALE!$K$3:$M$3,MATCH("*"&amp;$N$19&amp;"*",#REF!,0)),"")</f>
        <v/>
      </c>
      <c r="R32" s="300" t="str">
        <f t="array" ref="R32">IFERROR(INDEX(ORARIO_GENERALE!$K$3:$M$3,MATCH("*"&amp;$N$19&amp;"*",#REF!,0)),"")</f>
        <v/>
      </c>
      <c r="S32" s="302" t="str">
        <f t="array" ref="S32">IFERROR(INDEX(ORARIO_GENERALE!$K$3:$M$3,MATCH("*"&amp;$N$19&amp;"*",#REF!,0)),"")</f>
        <v/>
      </c>
    </row>
    <row r="33" ht="15.75" customHeight="1"/>
    <row r="34" ht="15.75" customHeight="1"/>
    <row r="35" ht="15.75" customHeight="1">
      <c r="B35" s="253" t="s">
        <v>187</v>
      </c>
      <c r="C35" s="254"/>
      <c r="D35" s="254"/>
      <c r="E35" s="254"/>
      <c r="F35" s="254"/>
      <c r="G35" s="255"/>
      <c r="I35" s="253" t="s">
        <v>188</v>
      </c>
      <c r="J35" s="254"/>
      <c r="K35" s="254"/>
      <c r="L35" s="254"/>
      <c r="M35" s="254"/>
      <c r="N35" s="255"/>
      <c r="P35" s="253" t="s">
        <v>189</v>
      </c>
      <c r="Q35" s="254"/>
      <c r="R35" s="254"/>
      <c r="S35" s="254"/>
      <c r="T35" s="254"/>
      <c r="U35" s="255"/>
    </row>
    <row r="36" ht="15.75" customHeight="1">
      <c r="B36" s="262"/>
      <c r="C36" s="263" t="s">
        <v>19</v>
      </c>
      <c r="D36" s="263" t="s">
        <v>22</v>
      </c>
      <c r="E36" s="263" t="s">
        <v>23</v>
      </c>
      <c r="F36" s="263" t="s">
        <v>24</v>
      </c>
      <c r="G36" s="264" t="s">
        <v>26</v>
      </c>
      <c r="I36" s="262"/>
      <c r="J36" s="263" t="s">
        <v>19</v>
      </c>
      <c r="K36" s="263" t="s">
        <v>22</v>
      </c>
      <c r="L36" s="263" t="s">
        <v>23</v>
      </c>
      <c r="M36" s="263" t="s">
        <v>24</v>
      </c>
      <c r="N36" s="264" t="s">
        <v>26</v>
      </c>
      <c r="P36" s="262"/>
      <c r="Q36" s="263" t="s">
        <v>19</v>
      </c>
      <c r="R36" s="263" t="s">
        <v>22</v>
      </c>
      <c r="S36" s="263" t="s">
        <v>23</v>
      </c>
      <c r="T36" s="263" t="s">
        <v>24</v>
      </c>
      <c r="U36" s="264" t="s">
        <v>26</v>
      </c>
    </row>
    <row r="37" ht="15.75" customHeight="1">
      <c r="B37" s="271" t="str">
        <f>ORARIO_GENERALE!J4</f>
        <v/>
      </c>
      <c r="C37" s="272" t="str">
        <f t="array" ref="C37">IFERROR(INDEX(ORARIO_GENERALE!$K$3:$M$3,MATCH("*"&amp;$B$35&amp;"*",#REF!,0)),"")</f>
        <v/>
      </c>
      <c r="D37" s="272" t="str">
        <f t="array" ref="D37">IFERROR(INDEX(ORARIO_GENERALE!$K$3:$M$3,MATCH("*"&amp;$B$35&amp;"*",ORARIO_GENERALE!K15:M15,0)),"")</f>
        <v/>
      </c>
      <c r="E37" s="272" t="str">
        <f t="array" ref="E37">IFERROR(INDEX(ORARIO_GENERALE!$K$3:$M$3,MATCH("*"&amp;$B$35&amp;"*",#REF!,0)),"")</f>
        <v/>
      </c>
      <c r="F37" s="272" t="str">
        <f t="array" ref="F37">IFERROR(INDEX(ORARIO_GENERALE!$K$3:$M$3,MATCH("*"&amp;$B$35&amp;"*",ORARIO_GENERALE!N38:O38,0)),"")</f>
        <v/>
      </c>
      <c r="G37" s="273" t="str">
        <f t="array" ref="G37">IFERROR(INDEX(ORARIO_GENERALE!$K$3:$M$3,MATCH("*"&amp;$B$35&amp;"*",ORARIO_GENERALE!K48,0)),"")</f>
        <v/>
      </c>
      <c r="I37" s="271" t="str">
        <f>ORARIO_GENERALE!J4</f>
        <v/>
      </c>
      <c r="J37" s="272" t="str">
        <f t="array" ref="J37">IFERROR(INDEX(ORARIO_GENERALE!$K$3:$M$3,MATCH("*"&amp;$I$35&amp;"*",#REF!,0)),"")</f>
        <v/>
      </c>
      <c r="K37" s="272" t="str">
        <f t="array" ref="K37">IFERROR(INDEX(ORARIO_GENERALE!$K$3:$M$3,MATCH("*"&amp;$I$35&amp;"*",ORARIO_GENERALE!K15:M15,0)),"")</f>
        <v/>
      </c>
      <c r="L37" s="272" t="str">
        <f t="array" ref="L37">IFERROR(INDEX(ORARIO_GENERALE!$K$3:$M$3,MATCH("*"&amp;$I$35&amp;"*",#REF!,0)),"")</f>
        <v/>
      </c>
      <c r="M37" s="272" t="str">
        <f t="array" ref="M37">IFERROR(INDEX(ORARIO_GENERALE!$K$3:$M$3,MATCH("*"&amp;$I$35&amp;"*",ORARIO_GENERALE!N38:O38,0)),"")</f>
        <v/>
      </c>
      <c r="N37" s="273" t="str">
        <f t="array" ref="N37">IFERROR(INDEX(ORARIO_GENERALE!$K$3:$M$3,MATCH("*"&amp;$I$35&amp;"*",ORARIO_GENERALE!K48,0)),"")</f>
        <v/>
      </c>
      <c r="P37" s="271" t="str">
        <f>ORARIO_GENERALE!J4</f>
        <v/>
      </c>
      <c r="Q37" s="272" t="str">
        <f t="array" ref="Q37">IFERROR(INDEX(ORARIO_GENERALE!$K$3:$M$3,MATCH("*"&amp;$P$35&amp;"*",#REF!,0)),"")</f>
        <v/>
      </c>
      <c r="R37" s="272" t="str">
        <f t="array" ref="R37">IFERROR(INDEX(ORARIO_GENERALE!$K$3:$M$3,MATCH("*"&amp;$P$35&amp;"*",ORARIO_GENERALE!K15:M15,0)),"")</f>
        <v/>
      </c>
      <c r="S37" s="272" t="str">
        <f t="array" ref="S37">IFERROR(INDEX(ORARIO_GENERALE!$K$3:$M$3,MATCH("*"&amp;$P$35&amp;"*",#REF!,0)),"")</f>
        <v/>
      </c>
      <c r="T37" s="272" t="str">
        <f t="array" ref="T37">IFERROR(INDEX(ORARIO_GENERALE!$K$3:$M$3,MATCH("*"&amp;$P$35&amp;"*",ORARIO_GENERALE!N38:O38,0)),"")</f>
        <v/>
      </c>
      <c r="U37" s="273" t="str">
        <f t="array" ref="U37">IFERROR(INDEX(ORARIO_GENERALE!$K$3:$M$3,MATCH("*"&amp;$P$35&amp;"*",ORARIO_GENERALE!K48,0)),"")</f>
        <v/>
      </c>
    </row>
    <row r="38" ht="15.75" customHeight="1">
      <c r="B38" s="271" t="str">
        <f>ORARIO_GENERALE!J5</f>
        <v/>
      </c>
      <c r="C38" s="272" t="str">
        <f t="array" ref="C38">IFERROR(INDEX(ORARIO_GENERALE!$K$3:$M$3,MATCH("*"&amp;$B$35&amp;"*",#REF!,0)),"")</f>
        <v/>
      </c>
      <c r="D38" s="272" t="str">
        <f t="array" ref="D38">IFERROR(INDEX(ORARIO_GENERALE!$K$3:$M$3,MATCH("*"&amp;$B$35&amp;"*",ORARIO_GENERALE!K16:M16,0)),"")</f>
        <v/>
      </c>
      <c r="E38" s="272" t="str">
        <f t="array" ref="E38">IFERROR(INDEX(ORARIO_GENERALE!$K$3:$M$3,MATCH("*"&amp;$B$35&amp;"*",#REF!,0)),"")</f>
        <v/>
      </c>
      <c r="F38" s="272" t="str">
        <f t="array" ref="F38">IFERROR(INDEX(ORARIO_GENERALE!$K$3:$M$3,MATCH("*"&amp;$B$35&amp;"*",ORARIO_GENERALE!N39:O39,0)),"")</f>
        <v/>
      </c>
      <c r="G38" s="273" t="str">
        <f t="array" ref="G38">IFERROR(INDEX(ORARIO_GENERALE!$K$3:$M$3,MATCH("*"&amp;$B$35&amp;"*",ORARIO_GENERALE!K49,0)),"")</f>
        <v/>
      </c>
      <c r="I38" s="271" t="str">
        <f>ORARIO_GENERALE!J5</f>
        <v/>
      </c>
      <c r="J38" s="272" t="str">
        <f t="array" ref="J38">IFERROR(INDEX(ORARIO_GENERALE!$K$3:$M$3,MATCH("*"&amp;$I$35&amp;"*",#REF!,0)),"")</f>
        <v/>
      </c>
      <c r="K38" s="272" t="str">
        <f t="array" ref="K38">IFERROR(INDEX(ORARIO_GENERALE!$K$3:$M$3,MATCH("*"&amp;$I$35&amp;"*",ORARIO_GENERALE!K16:M16,0)),"")</f>
        <v/>
      </c>
      <c r="L38" s="272" t="str">
        <f t="array" ref="L38">IFERROR(INDEX(ORARIO_GENERALE!$K$3:$M$3,MATCH("*"&amp;$I$35&amp;"*",#REF!,0)),"")</f>
        <v/>
      </c>
      <c r="M38" s="272" t="str">
        <f t="array" ref="M38">IFERROR(INDEX(ORARIO_GENERALE!$K$3:$M$3,MATCH("*"&amp;$I$35&amp;"*",ORARIO_GENERALE!N39:O39,0)),"")</f>
        <v/>
      </c>
      <c r="N38" s="273" t="str">
        <f t="array" ref="N38">IFERROR(INDEX(ORARIO_GENERALE!$K$3:$M$3,MATCH("*"&amp;$I$35&amp;"*",ORARIO_GENERALE!K49,0)),"")</f>
        <v/>
      </c>
      <c r="P38" s="271" t="str">
        <f>ORARIO_GENERALE!J5</f>
        <v/>
      </c>
      <c r="Q38" s="272" t="str">
        <f t="array" ref="Q38">IFERROR(INDEX(ORARIO_GENERALE!$K$3:$M$3,MATCH("*"&amp;$P$35&amp;"*",#REF!,0)),"")</f>
        <v/>
      </c>
      <c r="R38" s="272" t="str">
        <f t="array" ref="R38">IFERROR(INDEX(ORARIO_GENERALE!$K$3:$M$3,MATCH("*"&amp;$P$35&amp;"*",ORARIO_GENERALE!K16:M16,0)),"")</f>
        <v/>
      </c>
      <c r="S38" s="272" t="str">
        <f t="array" ref="S38">IFERROR(INDEX(ORARIO_GENERALE!$K$3:$M$3,MATCH("*"&amp;$P$35&amp;"*",#REF!,0)),"")</f>
        <v/>
      </c>
      <c r="T38" s="272" t="str">
        <f t="array" ref="T38">IFERROR(INDEX(ORARIO_GENERALE!$K$3:$M$3,MATCH("*"&amp;$P$35&amp;"*",ORARIO_GENERALE!N39:O39,0)),"")</f>
        <v/>
      </c>
      <c r="U38" s="273" t="str">
        <f t="array" ref="U38">IFERROR(INDEX(ORARIO_GENERALE!$K$3:$M$3,MATCH("*"&amp;$P$35&amp;"*",ORARIO_GENERALE!K49,0)),"")</f>
        <v/>
      </c>
    </row>
    <row r="39" ht="15.75" customHeight="1">
      <c r="B39" s="271" t="str">
        <f>ORARIO_GENERALE!J6</f>
        <v/>
      </c>
      <c r="C39" s="272" t="str">
        <f t="array" ref="C39">IFERROR(INDEX(ORARIO_GENERALE!$K$3:$M$3,MATCH("*"&amp;$B$35&amp;"*",#REF!,0)),"")</f>
        <v/>
      </c>
      <c r="D39" s="272" t="str">
        <f t="array" ref="D39">IFERROR(INDEX(ORARIO_GENERALE!$K$3:$M$3,MATCH("*"&amp;$B$35&amp;"*",ORARIO_GENERALE!K17:M17,0)),"")</f>
        <v/>
      </c>
      <c r="E39" s="272" t="str">
        <f t="array" ref="E39">IFERROR(INDEX(ORARIO_GENERALE!$K$3:$M$3,MATCH("*"&amp;$B$35&amp;"*",#REF!,0)),"")</f>
        <v/>
      </c>
      <c r="F39" s="272" t="str">
        <f t="array" ref="F39">IFERROR(INDEX(ORARIO_GENERALE!$K$3:$M$3,MATCH("*"&amp;$B$35&amp;"*",ORARIO_GENERALE!K41:M41,0)),"")</f>
        <v/>
      </c>
      <c r="G39" s="273" t="str">
        <f t="array" ref="G39">IFERROR(INDEX(ORARIO_GENERALE!$K$3:$M$3,MATCH("*"&amp;$B$35&amp;"*",ORARIO_GENERALE!K50:M50,0)),"")</f>
        <v/>
      </c>
      <c r="I39" s="271" t="str">
        <f>ORARIO_GENERALE!J6</f>
        <v/>
      </c>
      <c r="J39" s="272" t="str">
        <f t="array" ref="J39">IFERROR(INDEX(ORARIO_GENERALE!$K$3:$M$3,MATCH("*"&amp;$I$35&amp;"*",#REF!,0)),"")</f>
        <v/>
      </c>
      <c r="K39" s="272" t="str">
        <f t="array" ref="K39">IFERROR(INDEX(ORARIO_GENERALE!$K$3:$M$3,MATCH("*"&amp;$I$35&amp;"*",ORARIO_GENERALE!K17:M17,0)),"")</f>
        <v/>
      </c>
      <c r="L39" s="272" t="str">
        <f t="array" ref="L39">IFERROR(INDEX(ORARIO_GENERALE!$K$3:$M$3,MATCH("*"&amp;$I$35&amp;"*",#REF!,0)),"")</f>
        <v/>
      </c>
      <c r="M39" s="272" t="str">
        <f t="array" ref="M39">IFERROR(INDEX(ORARIO_GENERALE!$K$3:$M$3,MATCH("*"&amp;$I$35&amp;"*",ORARIO_GENERALE!K41:M41,0)),"")</f>
        <v/>
      </c>
      <c r="N39" s="273" t="str">
        <f t="array" ref="N39">IFERROR(INDEX(ORARIO_GENERALE!$K$3:$M$3,MATCH("*"&amp;$I$35&amp;"*",ORARIO_GENERALE!K50:M50,0)),"")</f>
        <v/>
      </c>
      <c r="P39" s="271" t="str">
        <f>ORARIO_GENERALE!J6</f>
        <v/>
      </c>
      <c r="Q39" s="272" t="str">
        <f t="array" ref="Q39">IFERROR(INDEX(ORARIO_GENERALE!$K$3:$M$3,MATCH("*"&amp;$P$35&amp;"*",#REF!,0)),"")</f>
        <v/>
      </c>
      <c r="R39" s="272" t="str">
        <f t="array" ref="R39">IFERROR(INDEX(ORARIO_GENERALE!$K$3:$M$3,MATCH("*"&amp;$P$35&amp;"*",ORARIO_GENERALE!K17:M17,0)),"")</f>
        <v/>
      </c>
      <c r="S39" s="272" t="str">
        <f t="array" ref="S39">IFERROR(INDEX(ORARIO_GENERALE!$K$3:$M$3,MATCH("*"&amp;$P$35&amp;"*",#REF!,0)),"")</f>
        <v/>
      </c>
      <c r="T39" s="272" t="str">
        <f t="array" ref="T39">IFERROR(INDEX(ORARIO_GENERALE!$K$3:$M$3,MATCH("*"&amp;$P$35&amp;"*",ORARIO_GENERALE!K41:M41,0)),"")</f>
        <v/>
      </c>
      <c r="U39" s="273" t="str">
        <f t="array" ref="U39">IFERROR(INDEX(ORARIO_GENERALE!$K$3:$M$3,MATCH("*"&amp;$P$35&amp;"*",ORARIO_GENERALE!K50:M50,0)),"")</f>
        <v/>
      </c>
    </row>
    <row r="40" ht="15.75" customHeight="1">
      <c r="B40" s="271" t="str">
        <f>ORARIO_GENERALE!J7</f>
        <v/>
      </c>
      <c r="C40" s="272" t="str">
        <f t="array" ref="C40">IFERROR(INDEX(ORARIO_GENERALE!$K$3:$M$3,MATCH("*"&amp;$B$35&amp;"*",ORARIO_GENERALE!K7:M7,0)),"")</f>
        <v/>
      </c>
      <c r="D40" s="272" t="str">
        <f t="array" ref="D40">IFERROR(INDEX(ORARIO_GENERALE!$K$3:$M$3,MATCH("*"&amp;$B$35&amp;"*",ORARIO_GENERALE!K18:M18,0)),"")</f>
        <v/>
      </c>
      <c r="E40" s="272" t="str">
        <f t="array" ref="E40">IFERROR(INDEX(ORARIO_GENERALE!$K$3:$M$3,MATCH("*"&amp;$B$35&amp;"*",#REF!,0)),"")</f>
        <v/>
      </c>
      <c r="F40" s="272" t="str">
        <f t="array" ref="F40">IFERROR(INDEX(ORARIO_GENERALE!$K$3:$M$3,MATCH("*"&amp;$B$35&amp;"*",ORARIO_GENERALE!K42:M42,0)),"")</f>
        <v/>
      </c>
      <c r="G40" s="273" t="str">
        <f t="array" ref="G40">IFERROR(INDEX(ORARIO_GENERALE!$K$3:$M$3,MATCH("*"&amp;$B$35&amp;"*",ORARIO_GENERALE!K51:M51,0)),"")</f>
        <v/>
      </c>
      <c r="I40" s="271" t="str">
        <f>ORARIO_GENERALE!J7</f>
        <v/>
      </c>
      <c r="J40" s="272" t="str">
        <f t="array" ref="J40">IFERROR(INDEX(ORARIO_GENERALE!$K$3:$M$3,MATCH("*"&amp;$I$35&amp;"*",ORARIO_GENERALE!K7:M7,0)),"")</f>
        <v/>
      </c>
      <c r="K40" s="272" t="str">
        <f t="array" ref="K40">IFERROR(INDEX(ORARIO_GENERALE!$K$3:$M$3,MATCH("*"&amp;$I$35&amp;"*",ORARIO_GENERALE!K18:M18,0)),"")</f>
        <v/>
      </c>
      <c r="L40" s="272" t="str">
        <f t="array" ref="L40">IFERROR(INDEX(ORARIO_GENERALE!$K$3:$M$3,MATCH("*"&amp;$I$35&amp;"*",#REF!,0)),"")</f>
        <v/>
      </c>
      <c r="M40" s="272" t="str">
        <f t="array" ref="M40">IFERROR(INDEX(ORARIO_GENERALE!$K$3:$M$3,MATCH("*"&amp;$I$35&amp;"*",ORARIO_GENERALE!K42:M42,0)),"")</f>
        <v/>
      </c>
      <c r="N40" s="273" t="str">
        <f t="array" ref="N40">IFERROR(INDEX(ORARIO_GENERALE!$K$3:$M$3,MATCH("*"&amp;$I$35&amp;"*",ORARIO_GENERALE!K51:M51,0)),"")</f>
        <v/>
      </c>
      <c r="P40" s="271" t="str">
        <f>ORARIO_GENERALE!J7</f>
        <v/>
      </c>
      <c r="Q40" s="272" t="str">
        <f t="array" ref="Q40">IFERROR(INDEX(ORARIO_GENERALE!$K$3:$M$3,MATCH("*"&amp;$P$35&amp;"*",ORARIO_GENERALE!K7:M7,0)),"")</f>
        <v/>
      </c>
      <c r="R40" s="272" t="str">
        <f t="array" ref="R40">IFERROR(INDEX(ORARIO_GENERALE!$K$3:$M$3,MATCH("*"&amp;$P$35&amp;"*",ORARIO_GENERALE!K18:M18,0)),"")</f>
        <v/>
      </c>
      <c r="S40" s="272" t="str">
        <f t="array" ref="S40">IFERROR(INDEX(ORARIO_GENERALE!$K$3:$M$3,MATCH("*"&amp;$P$35&amp;"*",#REF!,0)),"")</f>
        <v/>
      </c>
      <c r="T40" s="272" t="str">
        <f t="array" ref="T40">IFERROR(INDEX(ORARIO_GENERALE!$K$3:$M$3,MATCH("*"&amp;$P$35&amp;"*",ORARIO_GENERALE!K42:M42,0)),"")</f>
        <v/>
      </c>
      <c r="U40" s="273" t="str">
        <f t="array" ref="U40">IFERROR(INDEX(ORARIO_GENERALE!$K$3:$M$3,MATCH("*"&amp;$P$35&amp;"*",ORARIO_GENERALE!K51:M51,0)),"")</f>
        <v/>
      </c>
    </row>
    <row r="41" ht="15.75" customHeight="1">
      <c r="B41" s="271" t="str">
        <f>ORARIO_GENERALE!J8</f>
        <v/>
      </c>
      <c r="C41" s="272" t="str">
        <f t="array" ref="C41">IFERROR(INDEX(ORARIO_GENERALE!$K$3:$M$3,MATCH("*"&amp;$B$35&amp;"*",ORARIO_GENERALE!K8:M8,0)),"")</f>
        <v/>
      </c>
      <c r="D41" s="272" t="str">
        <f t="array" ref="D41">IFERROR(INDEX(ORARIO_GENERALE!$K$3:$M$3,MATCH("*"&amp;$B$35&amp;"*",ORARIO_GENERALE!K19:M19,0)),"")</f>
        <v/>
      </c>
      <c r="E41" s="272" t="str">
        <f t="array" ref="E41">IFERROR(INDEX(ORARIO_GENERALE!$K$3:$M$3,MATCH("*"&amp;$B$35&amp;"*",#REF!,0)),"")</f>
        <v/>
      </c>
      <c r="F41" s="272" t="str">
        <f t="array" ref="F41">IFERROR(INDEX(ORARIO_GENERALE!$K$3:$M$3,MATCH("*"&amp;$B$35&amp;"*",#REF!,0)),"")</f>
        <v/>
      </c>
      <c r="G41" s="273" t="str">
        <f t="array" ref="G41">IFERROR(INDEX(ORARIO_GENERALE!$K$3:$M$3,MATCH("*"&amp;$B$35&amp;"*",#REF!,0)),"")</f>
        <v/>
      </c>
      <c r="I41" s="271" t="str">
        <f>ORARIO_GENERALE!J8</f>
        <v/>
      </c>
      <c r="J41" s="272" t="str">
        <f t="array" ref="J41">IFERROR(INDEX(ORARIO_GENERALE!$K$3:$M$3,MATCH("*"&amp;$I$35&amp;"*",ORARIO_GENERALE!K8:M8,0)),"")</f>
        <v/>
      </c>
      <c r="K41" s="272" t="str">
        <f t="array" ref="K41">IFERROR(INDEX(ORARIO_GENERALE!$K$3:$M$3,MATCH("*"&amp;$I$35&amp;"*",ORARIO_GENERALE!K19:M19,0)),"")</f>
        <v/>
      </c>
      <c r="L41" s="272" t="str">
        <f t="array" ref="L41">IFERROR(INDEX(ORARIO_GENERALE!$K$3:$M$3,MATCH("*"&amp;$I$35&amp;"*",#REF!,0)),"")</f>
        <v/>
      </c>
      <c r="M41" s="272" t="str">
        <f t="array" ref="M41">IFERROR(INDEX(ORARIO_GENERALE!$K$3:$M$3,MATCH("*"&amp;$I$35&amp;"*",#REF!,0)),"")</f>
        <v/>
      </c>
      <c r="N41" s="273" t="str">
        <f t="array" ref="N41">IFERROR(INDEX(ORARIO_GENERALE!$K$3:$M$3,MATCH("*"&amp;$I$35&amp;"*",#REF!,0)),"")</f>
        <v/>
      </c>
      <c r="P41" s="271" t="str">
        <f>ORARIO_GENERALE!J8</f>
        <v/>
      </c>
      <c r="Q41" s="272" t="str">
        <f t="array" ref="Q41">IFERROR(INDEX(ORARIO_GENERALE!$K$3:$M$3,MATCH("*"&amp;$P$35&amp;"*",ORARIO_GENERALE!K8:M8,0)),"")</f>
        <v/>
      </c>
      <c r="R41" s="272" t="str">
        <f t="array" ref="R41">IFERROR(INDEX(ORARIO_GENERALE!$K$3:$M$3,MATCH("*"&amp;$P$35&amp;"*",ORARIO_GENERALE!K19:M19,0)),"")</f>
        <v/>
      </c>
      <c r="S41" s="272" t="str">
        <f t="array" ref="S41">IFERROR(INDEX(ORARIO_GENERALE!$K$3:$M$3,MATCH("*"&amp;$P$35&amp;"*",#REF!,0)),"")</f>
        <v/>
      </c>
      <c r="T41" s="272" t="str">
        <f t="array" ref="T41">IFERROR(INDEX(ORARIO_GENERALE!$K$3:$M$3,MATCH("*"&amp;$P$35&amp;"*",#REF!,0)),"")</f>
        <v/>
      </c>
      <c r="U41" s="273" t="str">
        <f t="array" ref="U41">IFERROR(INDEX(ORARIO_GENERALE!$K$3:$M$3,MATCH("*"&amp;$P$35&amp;"*",#REF!,0)),"")</f>
        <v/>
      </c>
    </row>
    <row r="42" ht="15.75" customHeight="1">
      <c r="B42" s="271" t="str">
        <f>ORARIO_GENERALE!J9</f>
        <v/>
      </c>
      <c r="C42" s="272" t="str">
        <f t="array" ref="C42">IFERROR(INDEX(ORARIO_GENERALE!$K$3:$M$3,MATCH("*"&amp;$B$35&amp;"*",ORARIO_GENERALE!K9:M9,0)),"")</f>
        <v/>
      </c>
      <c r="D42" s="272" t="str">
        <f t="array" ref="D42">IFERROR(INDEX(ORARIO_GENERALE!$K$3:$M$3,MATCH("*"&amp;$B$35&amp;"*",ORARIO_GENERALE!K20:M20,0)),"")</f>
        <v/>
      </c>
      <c r="E42" s="272" t="str">
        <f t="array" ref="E42">IFERROR(INDEX(ORARIO_GENERALE!$K$3:$M$3,MATCH("*"&amp;$B$35&amp;"*",ORARIO_GENERALE!K43:M43,0)),"")</f>
        <v/>
      </c>
      <c r="F42" s="272" t="str">
        <f t="array" ref="F42">IFERROR(INDEX(ORARIO_GENERALE!$K$3:$M$3,MATCH("*"&amp;$B$35&amp;"*",#REF!,0)),"")</f>
        <v/>
      </c>
      <c r="G42" s="273" t="str">
        <f t="array" ref="G42">IFERROR(INDEX(ORARIO_GENERALE!$K$3:$M$3,MATCH("*"&amp;$B$35&amp;"*",ORARIO_GENERALE!K54:M54,0)),"")</f>
        <v/>
      </c>
      <c r="I42" s="271" t="str">
        <f>ORARIO_GENERALE!J9</f>
        <v/>
      </c>
      <c r="J42" s="272" t="str">
        <f t="array" ref="J42">IFERROR(INDEX(ORARIO_GENERALE!$K$3:$M$3,MATCH("*"&amp;$I$35&amp;"*",ORARIO_GENERALE!K9:M9,0)),"")</f>
        <v/>
      </c>
      <c r="K42" s="272" t="str">
        <f t="array" ref="K42">IFERROR(INDEX(ORARIO_GENERALE!$K$3:$M$3,MATCH("*"&amp;$I$35&amp;"*",ORARIO_GENERALE!K20:M20,0)),"")</f>
        <v/>
      </c>
      <c r="L42" s="272" t="str">
        <f t="array" ref="L42">IFERROR(INDEX(ORARIO_GENERALE!$K$3:$M$3,MATCH("*"&amp;$I$35&amp;"*",ORARIO_GENERALE!K43:M43,0)),"")</f>
        <v/>
      </c>
      <c r="M42" s="272" t="str">
        <f t="array" ref="M42">IFERROR(INDEX(ORARIO_GENERALE!$K$3:$M$3,MATCH("*"&amp;$I$35&amp;"*",#REF!,0)),"")</f>
        <v/>
      </c>
      <c r="N42" s="273" t="str">
        <f t="array" ref="N42">IFERROR(INDEX(ORARIO_GENERALE!$K$3:$M$3,MATCH("*"&amp;$I$35&amp;"*",ORARIO_GENERALE!K54:M54,0)),"")</f>
        <v/>
      </c>
      <c r="P42" s="271" t="str">
        <f>ORARIO_GENERALE!J9</f>
        <v/>
      </c>
      <c r="Q42" s="272" t="str">
        <f t="array" ref="Q42">IFERROR(INDEX(ORARIO_GENERALE!$K$3:$M$3,MATCH("*"&amp;$P$35&amp;"*",ORARIO_GENERALE!K9:M9,0)),"")</f>
        <v/>
      </c>
      <c r="R42" s="272" t="str">
        <f t="array" ref="R42">IFERROR(INDEX(ORARIO_GENERALE!$K$3:$M$3,MATCH("*"&amp;$P$35&amp;"*",ORARIO_GENERALE!K20:M20,0)),"")</f>
        <v/>
      </c>
      <c r="S42" s="272" t="str">
        <f t="array" ref="S42">IFERROR(INDEX(ORARIO_GENERALE!$K$3:$M$3,MATCH("*"&amp;$P$35&amp;"*",ORARIO_GENERALE!K43:M43,0)),"")</f>
        <v/>
      </c>
      <c r="T42" s="272" t="str">
        <f t="array" ref="T42">IFERROR(INDEX(ORARIO_GENERALE!$K$3:$M$3,MATCH("*"&amp;$P$35&amp;"*",#REF!,0)),"")</f>
        <v/>
      </c>
      <c r="U42" s="273" t="str">
        <f t="array" ref="U42">IFERROR(INDEX(ORARIO_GENERALE!$K$3:$M$3,MATCH("*"&amp;$P$35&amp;"*",ORARIO_GENERALE!K54:M54,0)),"")</f>
        <v/>
      </c>
    </row>
    <row r="43" ht="15.75" customHeight="1">
      <c r="B43" s="271" t="str">
        <f>ORARIO_GENERALE!J10</f>
        <v/>
      </c>
      <c r="C43" s="272" t="str">
        <f t="array" ref="C43">IFERROR(INDEX(ORARIO_GENERALE!$K$3:$M$3,MATCH("*"&amp;$B$35&amp;"*",ORARIO_GENERALE!K10:M10,0)),"")</f>
        <v/>
      </c>
      <c r="D43" s="272" t="str">
        <f t="array" ref="D43">IFERROR(INDEX(ORARIO_GENERALE!$K$3:$M$3,MATCH("*"&amp;$B$35&amp;"*",ORARIO_GENERALE!K21:M21,0)),"")</f>
        <v/>
      </c>
      <c r="E43" s="272" t="str">
        <f t="array" ref="E43">IFERROR(INDEX(ORARIO_GENERALE!$K$3:$M$3,MATCH("*"&amp;$B$35&amp;"*",ORARIO_GENERALE!K44:M44,0)),"")</f>
        <v/>
      </c>
      <c r="F43" s="272" t="str">
        <f t="array" ref="F43">IFERROR(INDEX(ORARIO_GENERALE!$K$3:$M$3,MATCH("*"&amp;$B$35&amp;"*",#REF!,0)),"")</f>
        <v/>
      </c>
      <c r="G43" s="273" t="str">
        <f t="array" ref="G43">IFERROR(INDEX(ORARIO_GENERALE!$K$3:$M$3,MATCH("*"&amp;$B$35&amp;"*",ORARIO_GENERALE!K55:M55,0)),"")</f>
        <v/>
      </c>
      <c r="I43" s="271" t="str">
        <f>ORARIO_GENERALE!J10</f>
        <v/>
      </c>
      <c r="J43" s="272" t="str">
        <f t="array" ref="J43">IFERROR(INDEX(ORARIO_GENERALE!$K$3:$M$3,MATCH("*"&amp;$I$35&amp;"*",ORARIO_GENERALE!K10:M10,0)),"")</f>
        <v/>
      </c>
      <c r="K43" s="272" t="str">
        <f t="array" ref="K43">IFERROR(INDEX(ORARIO_GENERALE!$K$3:$M$3,MATCH("*"&amp;$I$35&amp;"*",ORARIO_GENERALE!K21:M21,0)),"")</f>
        <v/>
      </c>
      <c r="L43" s="272" t="str">
        <f t="array" ref="L43">IFERROR(INDEX(ORARIO_GENERALE!$K$3:$M$3,MATCH("*"&amp;$I$35&amp;"*",ORARIO_GENERALE!K44:M44,0)),"")</f>
        <v/>
      </c>
      <c r="M43" s="272" t="str">
        <f t="array" ref="M43">IFERROR(INDEX(ORARIO_GENERALE!$K$3:$M$3,MATCH("*"&amp;$I$35&amp;"*",#REF!,0)),"")</f>
        <v/>
      </c>
      <c r="N43" s="273" t="str">
        <f t="array" ref="N43">IFERROR(INDEX(ORARIO_GENERALE!$K$3:$M$3,MATCH("*"&amp;$I$35&amp;"*",ORARIO_GENERALE!K55:M55,0)),"")</f>
        <v/>
      </c>
      <c r="P43" s="271" t="str">
        <f>ORARIO_GENERALE!J10</f>
        <v/>
      </c>
      <c r="Q43" s="272" t="str">
        <f t="array" ref="Q43">IFERROR(INDEX(ORARIO_GENERALE!$K$3:$M$3,MATCH("*"&amp;$P$35&amp;"*",ORARIO_GENERALE!K10:M10,0)),"")</f>
        <v/>
      </c>
      <c r="R43" s="272" t="str">
        <f t="array" ref="R43">IFERROR(INDEX(ORARIO_GENERALE!$K$3:$M$3,MATCH("*"&amp;$P$35&amp;"*",ORARIO_GENERALE!K21:M21,0)),"")</f>
        <v/>
      </c>
      <c r="S43" s="272" t="str">
        <f t="array" ref="S43">IFERROR(INDEX(ORARIO_GENERALE!$K$3:$M$3,MATCH("*"&amp;$P$35&amp;"*",ORARIO_GENERALE!K44:M44,0)),"")</f>
        <v/>
      </c>
      <c r="T43" s="272" t="str">
        <f t="array" ref="T43">IFERROR(INDEX(ORARIO_GENERALE!$K$3:$M$3,MATCH("*"&amp;$P$35&amp;"*",#REF!,0)),"")</f>
        <v/>
      </c>
      <c r="U43" s="273" t="str">
        <f t="array" ref="U43">IFERROR(INDEX(ORARIO_GENERALE!$K$3:$M$3,MATCH("*"&amp;$P$35&amp;"*",ORARIO_GENERALE!K55:M55,0)),"")</f>
        <v/>
      </c>
    </row>
    <row r="44" ht="15.75" customHeight="1">
      <c r="B44" s="271" t="str">
        <f>ORARIO_GENERALE!J11</f>
        <v/>
      </c>
      <c r="C44" s="272" t="str">
        <f t="array" ref="C44">IFERROR(INDEX(ORARIO_GENERALE!$K$3:$M$3,MATCH("*"&amp;$B$35&amp;"*",ORARIO_GENERALE!K11:M11,0)),"")</f>
        <v/>
      </c>
      <c r="D44" s="272" t="str">
        <f t="array" ref="D44">IFERROR(INDEX(ORARIO_GENERALE!$K$3:$M$3,MATCH("*"&amp;$B$35&amp;"*",ORARIO_GENERALE!K22:M22,0)),"")</f>
        <v/>
      </c>
      <c r="E44" s="272" t="str">
        <f t="array" ref="E44">IFERROR(INDEX(ORARIO_GENERALE!$K$3:$M$3,MATCH("*"&amp;$B$35&amp;"*",ORARIO_GENERALE!K45:M45,0)),"")</f>
        <v/>
      </c>
      <c r="F44" s="272" t="str">
        <f t="array" ref="F44">IFERROR(INDEX(ORARIO_GENERALE!$K$3:$M$3,MATCH("*"&amp;$B$35&amp;"*",#REF!,0)),"")</f>
        <v/>
      </c>
      <c r="G44" s="273" t="str">
        <f t="array" ref="G44">IFERROR(INDEX(ORARIO_GENERALE!$K$3:$M$3,MATCH("*"&amp;$B$35&amp;"*",ORARIO_GENERALE!K56:M56,0)),"")</f>
        <v/>
      </c>
      <c r="I44" s="271" t="str">
        <f>ORARIO_GENERALE!J11</f>
        <v/>
      </c>
      <c r="J44" s="272" t="str">
        <f t="array" ref="J44">IFERROR(INDEX(ORARIO_GENERALE!$K$3:$M$3,MATCH("*"&amp;$I$35&amp;"*",ORARIO_GENERALE!K11:M11,0)),"")</f>
        <v/>
      </c>
      <c r="K44" s="272" t="str">
        <f t="array" ref="K44">IFERROR(INDEX(ORARIO_GENERALE!$K$3:$M$3,MATCH("*"&amp;$I$35&amp;"*",ORARIO_GENERALE!K22:M22,0)),"")</f>
        <v/>
      </c>
      <c r="L44" s="272" t="str">
        <f t="array" ref="L44">IFERROR(INDEX(ORARIO_GENERALE!$K$3:$M$3,MATCH("*"&amp;$I$35&amp;"*",ORARIO_GENERALE!K45:M45,0)),"")</f>
        <v/>
      </c>
      <c r="M44" s="272" t="str">
        <f t="array" ref="M44">IFERROR(INDEX(ORARIO_GENERALE!$K$3:$M$3,MATCH("*"&amp;$I$35&amp;"*",#REF!,0)),"")</f>
        <v/>
      </c>
      <c r="N44" s="273" t="str">
        <f t="array" ref="N44">IFERROR(INDEX(ORARIO_GENERALE!$K$3:$M$3,MATCH("*"&amp;$I$35&amp;"*",ORARIO_GENERALE!K56:M56,0)),"")</f>
        <v/>
      </c>
      <c r="P44" s="271" t="str">
        <f>ORARIO_GENERALE!J11</f>
        <v/>
      </c>
      <c r="Q44" s="272" t="str">
        <f t="array" ref="Q44">IFERROR(INDEX(ORARIO_GENERALE!$K$3:$M$3,MATCH("*"&amp;$P$35&amp;"*",ORARIO_GENERALE!K11:M11,0)),"")</f>
        <v/>
      </c>
      <c r="R44" s="272" t="str">
        <f t="array" ref="R44">IFERROR(INDEX(ORARIO_GENERALE!$K$3:$M$3,MATCH("*"&amp;$P$35&amp;"*",ORARIO_GENERALE!K22:M22,0)),"")</f>
        <v/>
      </c>
      <c r="S44" s="272" t="str">
        <f t="array" ref="S44">IFERROR(INDEX(ORARIO_GENERALE!$K$3:$M$3,MATCH("*"&amp;$P$35&amp;"*",ORARIO_GENERALE!K45:M45,0)),"")</f>
        <v/>
      </c>
      <c r="T44" s="272" t="str">
        <f t="array" ref="T44">IFERROR(INDEX(ORARIO_GENERALE!$K$3:$M$3,MATCH("*"&amp;$P$35&amp;"*",#REF!,0)),"")</f>
        <v/>
      </c>
      <c r="U44" s="273" t="str">
        <f t="array" ref="U44">IFERROR(INDEX(ORARIO_GENERALE!$K$3:$M$3,MATCH("*"&amp;$P$35&amp;"*",ORARIO_GENERALE!K56:M56,0)),"")</f>
        <v/>
      </c>
    </row>
    <row r="45" ht="15.75" customHeight="1">
      <c r="B45" s="271" t="str">
        <f>ORARIO_GENERALE!J12</f>
        <v/>
      </c>
      <c r="C45" s="272" t="str">
        <f t="array" ref="C45">IFERROR(INDEX(ORARIO_GENERALE!$K$3:$M$3,MATCH("*"&amp;$B$35&amp;"*",ORARIO_GENERALE!K12,0)),"")</f>
        <v/>
      </c>
      <c r="D45" s="272" t="str">
        <f t="array" ref="D45">IFERROR(INDEX(ORARIO_GENERALE!$K$3:$M$3,MATCH("*"&amp;$B$35&amp;"*",ORARIO_GENERALE!K23:M23,0)),"")</f>
        <v/>
      </c>
      <c r="E45" s="272" t="str">
        <f t="array" ref="E45">IFERROR(INDEX(ORARIO_GENERALE!$K$3:$M$3,MATCH("*"&amp;$B$35&amp;"*",#REF!,0)),"")</f>
        <v/>
      </c>
      <c r="F45" s="272" t="str">
        <f t="array" ref="F45">IFERROR(INDEX(ORARIO_GENERALE!$K$3:$M$3,MATCH("*"&amp;$B$35&amp;"*",#REF!,0)),"")</f>
        <v/>
      </c>
      <c r="G45" s="273" t="str">
        <f t="array" ref="G45">IFERROR(INDEX(ORARIO_GENERALE!$K$3:$M$3,MATCH("*"&amp;$B$35&amp;"*",ORARIO_GENERALE!K57:M57,0)),"")</f>
        <v/>
      </c>
      <c r="I45" s="271" t="str">
        <f>ORARIO_GENERALE!J12</f>
        <v/>
      </c>
      <c r="J45" s="272" t="str">
        <f t="array" ref="J45">IFERROR(INDEX(ORARIO_GENERALE!$K$3:$M$3,MATCH("*"&amp;$I$35&amp;"*",ORARIO_GENERALE!K12,0)),"")</f>
        <v/>
      </c>
      <c r="K45" s="272" t="str">
        <f t="array" ref="K45">IFERROR(INDEX(ORARIO_GENERALE!$K$3:$M$3,MATCH("*"&amp;$I$35&amp;"*",ORARIO_GENERALE!K23:M23,0)),"")</f>
        <v/>
      </c>
      <c r="L45" s="272" t="str">
        <f t="array" ref="L45">IFERROR(INDEX(ORARIO_GENERALE!$K$3:$M$3,MATCH("*"&amp;$I$35&amp;"*",#REF!,0)),"")</f>
        <v/>
      </c>
      <c r="M45" s="272" t="str">
        <f t="array" ref="M45">IFERROR(INDEX(ORARIO_GENERALE!$K$3:$M$3,MATCH("*"&amp;$I$35&amp;"*",#REF!,0)),"")</f>
        <v/>
      </c>
      <c r="N45" s="273" t="str">
        <f t="array" ref="N45">IFERROR(INDEX(ORARIO_GENERALE!$K$3:$M$3,MATCH("*"&amp;$I$35&amp;"*",ORARIO_GENERALE!K57:M57,0)),"")</f>
        <v/>
      </c>
      <c r="P45" s="271" t="str">
        <f>ORARIO_GENERALE!J12</f>
        <v/>
      </c>
      <c r="Q45" s="272" t="str">
        <f t="array" ref="Q45">IFERROR(INDEX(ORARIO_GENERALE!$K$3:$M$3,MATCH("*"&amp;$P$35&amp;"*",ORARIO_GENERALE!K12,0)),"")</f>
        <v/>
      </c>
      <c r="R45" s="272" t="str">
        <f t="array" ref="R45">IFERROR(INDEX(ORARIO_GENERALE!$K$3:$M$3,MATCH("*"&amp;$P$35&amp;"*",ORARIO_GENERALE!K23:M23,0)),"")</f>
        <v/>
      </c>
      <c r="S45" s="272" t="str">
        <f t="array" ref="S45">IFERROR(INDEX(ORARIO_GENERALE!$K$3:$M$3,MATCH("*"&amp;$P$35&amp;"*",#REF!,0)),"")</f>
        <v/>
      </c>
      <c r="T45" s="272" t="str">
        <f t="array" ref="T45">IFERROR(INDEX(ORARIO_GENERALE!$K$3:$M$3,MATCH("*"&amp;$P$35&amp;"*",#REF!,0)),"")</f>
        <v/>
      </c>
      <c r="U45" s="273" t="str">
        <f t="array" ref="U45">IFERROR(INDEX(ORARIO_GENERALE!$K$3:$M$3,MATCH("*"&amp;$P$35&amp;"*",ORARIO_GENERALE!K57:M57,0)),"")</f>
        <v/>
      </c>
    </row>
    <row r="46" ht="15.75" customHeight="1">
      <c r="B46" s="271" t="str">
        <f>ORARIO_GENERALE!J13</f>
        <v/>
      </c>
      <c r="C46" s="272" t="str">
        <f t="array" ref="C46">IFERROR(INDEX(ORARIO_GENERALE!$K$3:$M$3,MATCH("*"&amp;$B$35&amp;"*",ORARIO_GENERALE!K13,0)),"")</f>
        <v/>
      </c>
      <c r="D46" s="272" t="str">
        <f t="array" ref="D46">IFERROR(INDEX(ORARIO_GENERALE!$K$3:$M$3,MATCH("*"&amp;$B$35&amp;"*",ORARIO_GENERALE!K24:M24,0)),"")</f>
        <v/>
      </c>
      <c r="E46" s="272" t="str">
        <f t="array" ref="E46">IFERROR(INDEX(ORARIO_GENERALE!$K$3:$M$3,MATCH("*"&amp;$B$35&amp;"*",#REF!,0)),"")</f>
        <v/>
      </c>
      <c r="F46" s="272" t="str">
        <f t="array" ref="F46">IFERROR(INDEX(ORARIO_GENERALE!$K$3:$M$3,MATCH("*"&amp;$B$35&amp;"*",#REF!,0)),"")</f>
        <v/>
      </c>
      <c r="G46" s="273" t="str">
        <f t="array" ref="G46">IFERROR(INDEX(ORARIO_GENERALE!$K$3:$M$3,MATCH("*"&amp;$B$35&amp;"*",ORARIO_GENERALE!K58:M58,0)),"")</f>
        <v/>
      </c>
      <c r="I46" s="271" t="str">
        <f>ORARIO_GENERALE!J13</f>
        <v/>
      </c>
      <c r="J46" s="272" t="str">
        <f t="array" ref="J46">IFERROR(INDEX(ORARIO_GENERALE!$K$3:$M$3,MATCH("*"&amp;$I$35&amp;"*",ORARIO_GENERALE!K13,0)),"")</f>
        <v/>
      </c>
      <c r="K46" s="272" t="str">
        <f t="array" ref="K46">IFERROR(INDEX(ORARIO_GENERALE!$K$3:$M$3,MATCH("*"&amp;$I$35&amp;"*",ORARIO_GENERALE!K24:M24,0)),"")</f>
        <v/>
      </c>
      <c r="L46" s="272" t="str">
        <f t="array" ref="L46">IFERROR(INDEX(ORARIO_GENERALE!$K$3:$M$3,MATCH("*"&amp;$I$35&amp;"*",#REF!,0)),"")</f>
        <v/>
      </c>
      <c r="M46" s="272" t="str">
        <f t="array" ref="M46">IFERROR(INDEX(ORARIO_GENERALE!$K$3:$M$3,MATCH("*"&amp;$I$35&amp;"*",#REF!,0)),"")</f>
        <v/>
      </c>
      <c r="N46" s="273" t="str">
        <f t="array" ref="N46">IFERROR(INDEX(ORARIO_GENERALE!$K$3:$M$3,MATCH("*"&amp;$I$35&amp;"*",ORARIO_GENERALE!K58:M58,0)),"")</f>
        <v/>
      </c>
      <c r="P46" s="271" t="str">
        <f>ORARIO_GENERALE!J13</f>
        <v/>
      </c>
      <c r="Q46" s="272" t="str">
        <f t="array" ref="Q46">IFERROR(INDEX(ORARIO_GENERALE!$K$3:$M$3,MATCH("*"&amp;$P$35&amp;"*",ORARIO_GENERALE!K13,0)),"")</f>
        <v/>
      </c>
      <c r="R46" s="272" t="str">
        <f t="array" ref="R46">IFERROR(INDEX(ORARIO_GENERALE!$K$3:$M$3,MATCH("*"&amp;$P$35&amp;"*",ORARIO_GENERALE!K24:M24,0)),"")</f>
        <v/>
      </c>
      <c r="S46" s="272" t="str">
        <f t="array" ref="S46">IFERROR(INDEX(ORARIO_GENERALE!$K$3:$M$3,MATCH("*"&amp;$P$35&amp;"*",#REF!,0)),"")</f>
        <v/>
      </c>
      <c r="T46" s="272" t="str">
        <f t="array" ref="T46">IFERROR(INDEX(ORARIO_GENERALE!$K$3:$M$3,MATCH("*"&amp;$P$35&amp;"*",#REF!,0)),"")</f>
        <v/>
      </c>
      <c r="U46" s="273" t="str">
        <f t="array" ref="U46">IFERROR(INDEX(ORARIO_GENERALE!$K$3:$M$3,MATCH("*"&amp;$P$35&amp;"*",ORARIO_GENERALE!K58:M58,0)),"")</f>
        <v/>
      </c>
    </row>
    <row r="47" ht="15.75" customHeight="1">
      <c r="B47" s="271" t="str">
        <f>ORARIO_GENERALE!J14</f>
        <v/>
      </c>
      <c r="C47" s="272" t="str">
        <f t="array" ref="C47">IFERROR(INDEX(ORARIO_GENERALE!$K$3:$M$3,MATCH("*"&amp;$B$35&amp;"*",ORARIO_GENERALE!K14,0)),"")</f>
        <v/>
      </c>
      <c r="D47" s="272" t="str">
        <f t="array" ref="D47">IFERROR(INDEX(ORARIO_GENERALE!$K$3:$M$3,MATCH("*"&amp;$B$35&amp;"*",ORARIO_GENERALE!K27:M27,0)),"")</f>
        <v/>
      </c>
      <c r="E47" s="272" t="str">
        <f t="array" ref="E47">IFERROR(INDEX(ORARIO_GENERALE!$K$3:$M$3,MATCH("*"&amp;$B$35&amp;"*",#REF!,0)),"")</f>
        <v/>
      </c>
      <c r="F47" s="272" t="str">
        <f t="array" ref="F47">IFERROR(INDEX(ORARIO_GENERALE!$K$3:$M$3,MATCH("*"&amp;$B$35&amp;"*",#REF!,0)),"")</f>
        <v/>
      </c>
      <c r="G47" s="273" t="str">
        <f t="array" ref="G47">IFERROR(INDEX(ORARIO_GENERALE!$K$3:$M$3,MATCH("*"&amp;$B$35&amp;"*",#REF!,0)),"")</f>
        <v/>
      </c>
      <c r="I47" s="271" t="str">
        <f>ORARIO_GENERALE!J14</f>
        <v/>
      </c>
      <c r="J47" s="272" t="str">
        <f t="array" ref="J47">IFERROR(INDEX(ORARIO_GENERALE!$K$3:$M$3,MATCH("*"&amp;$I$35&amp;"*",ORARIO_GENERALE!K14,0)),"")</f>
        <v/>
      </c>
      <c r="K47" s="272" t="str">
        <f t="array" ref="K47">IFERROR(INDEX(ORARIO_GENERALE!$K$3:$M$3,MATCH("*"&amp;$I$35&amp;"*",ORARIO_GENERALE!K27:M27,0)),"")</f>
        <v/>
      </c>
      <c r="L47" s="272" t="str">
        <f t="array" ref="L47">IFERROR(INDEX(ORARIO_GENERALE!$K$3:$M$3,MATCH("*"&amp;$I$35&amp;"*",#REF!,0)),"")</f>
        <v/>
      </c>
      <c r="M47" s="272" t="str">
        <f t="array" ref="M47">IFERROR(INDEX(ORARIO_GENERALE!$K$3:$M$3,MATCH("*"&amp;$I$35&amp;"*",#REF!,0)),"")</f>
        <v/>
      </c>
      <c r="N47" s="273" t="str">
        <f t="array" ref="N47">IFERROR(INDEX(ORARIO_GENERALE!$K$3:$M$3,MATCH("*"&amp;$I$35&amp;"*",#REF!,0)),"")</f>
        <v/>
      </c>
      <c r="P47" s="271" t="str">
        <f>ORARIO_GENERALE!J14</f>
        <v/>
      </c>
      <c r="Q47" s="272" t="str">
        <f t="array" ref="Q47">IFERROR(INDEX(ORARIO_GENERALE!$K$3:$M$3,MATCH("*"&amp;$P$35&amp;"*",ORARIO_GENERALE!K14,0)),"")</f>
        <v/>
      </c>
      <c r="R47" s="272" t="str">
        <f t="array" ref="R47">IFERROR(INDEX(ORARIO_GENERALE!$K$3:$M$3,MATCH("*"&amp;$P$35&amp;"*",ORARIO_GENERALE!K27:M27,0)),"")</f>
        <v/>
      </c>
      <c r="S47" s="272" t="str">
        <f t="array" ref="S47">IFERROR(INDEX(ORARIO_GENERALE!$K$3:$M$3,MATCH("*"&amp;$P$35&amp;"*",#REF!,0)),"")</f>
        <v/>
      </c>
      <c r="T47" s="272" t="str">
        <f t="array" ref="T47">IFERROR(INDEX(ORARIO_GENERALE!$K$3:$M$3,MATCH("*"&amp;$P$35&amp;"*",#REF!,0)),"")</f>
        <v/>
      </c>
      <c r="U47" s="273" t="str">
        <f t="array" ref="U47">IFERROR(INDEX(ORARIO_GENERALE!$K$3:$M$3,MATCH("*"&amp;$P$35&amp;"*",#REF!,0)),"")</f>
        <v/>
      </c>
    </row>
    <row r="48" ht="15.75" customHeight="1">
      <c r="B48" s="299" t="str">
        <f>#REF!</f>
        <v>#REF!</v>
      </c>
      <c r="C48" s="300" t="str">
        <f t="array" ref="C48">IFERROR(INDEX(ORARIO_GENERALE!$K$3:$M$3,MATCH("*"&amp;$B$35&amp;"*",#REF!,0)),"")</f>
        <v/>
      </c>
      <c r="D48" s="300" t="str">
        <f t="array" ref="D48">IFERROR(INDEX(ORARIO_GENERALE!$K$3:$M$3,MATCH("*"&amp;$B$35&amp;"*",#REF!,0)),"")</f>
        <v/>
      </c>
      <c r="E48" s="300" t="str">
        <f t="array" ref="E48">IFERROR(INDEX(ORARIO_GENERALE!$K$3:$M$3,MATCH("*"&amp;$B$35&amp;"*",#REF!,0)),"")</f>
        <v/>
      </c>
      <c r="F48" s="300" t="str">
        <f t="array" ref="F48">IFERROR(INDEX(ORARIO_GENERALE!$K$3:$M$3,MATCH("*"&amp;$B$35&amp;"*",#REF!,0)),"")</f>
        <v/>
      </c>
      <c r="G48" s="302" t="str">
        <f t="array" ref="G48">IFERROR(INDEX(ORARIO_GENERALE!$K$3:$M$3,MATCH("*"&amp;$B$35&amp;"*",#REF!,0)),"")</f>
        <v/>
      </c>
      <c r="I48" s="299" t="str">
        <f>#REF!</f>
        <v>#REF!</v>
      </c>
      <c r="J48" s="300" t="str">
        <f t="array" ref="J48">IFERROR(INDEX(ORARIO_GENERALE!$K$3:$M$3,MATCH("*"&amp;$I$35&amp;"*",#REF!,0)),"")</f>
        <v/>
      </c>
      <c r="K48" s="300" t="str">
        <f t="array" ref="K48">IFERROR(INDEX(ORARIO_GENERALE!$K$3:$M$3,MATCH("*"&amp;$I$35&amp;"*",#REF!,0)),"")</f>
        <v/>
      </c>
      <c r="L48" s="300" t="str">
        <f t="array" ref="L48">IFERROR(INDEX(ORARIO_GENERALE!$K$3:$M$3,MATCH("*"&amp;$I$35&amp;"*",#REF!,0)),"")</f>
        <v/>
      </c>
      <c r="M48" s="300" t="str">
        <f t="array" ref="M48">IFERROR(INDEX(ORARIO_GENERALE!$K$3:$M$3,MATCH("*"&amp;$I$35&amp;"*",#REF!,0)),"")</f>
        <v/>
      </c>
      <c r="N48" s="302" t="str">
        <f t="array" ref="N48">IFERROR(INDEX(ORARIO_GENERALE!$K$3:$M$3,MATCH("*"&amp;$I$35&amp;"*",#REF!,0)),"")</f>
        <v/>
      </c>
      <c r="P48" s="299" t="str">
        <f>#REF!</f>
        <v>#REF!</v>
      </c>
      <c r="Q48" s="300" t="str">
        <f t="array" ref="Q48">IFERROR(INDEX(ORARIO_GENERALE!$K$3:$M$3,MATCH("*"&amp;$P$35&amp;"*",#REF!,0)),"")</f>
        <v/>
      </c>
      <c r="R48" s="300" t="str">
        <f t="array" ref="R48">IFERROR(INDEX(ORARIO_GENERALE!$K$3:$M$3,MATCH("*"&amp;$P$35&amp;"*",#REF!,0)),"")</f>
        <v/>
      </c>
      <c r="S48" s="300" t="str">
        <f t="array" ref="S48">IFERROR(INDEX(ORARIO_GENERALE!$K$3:$M$3,MATCH("*"&amp;$P$35&amp;"*",#REF!,0)),"")</f>
        <v/>
      </c>
      <c r="T48" s="300" t="str">
        <f t="array" ref="T48">IFERROR(INDEX(ORARIO_GENERALE!$K$3:$M$3,MATCH("*"&amp;$P$35&amp;"*",#REF!,0)),"")</f>
        <v/>
      </c>
      <c r="U48" s="302" t="str">
        <f t="array" ref="U48">IFERROR(INDEX(ORARIO_GENERALE!$K$3:$M$3,MATCH("*"&amp;$P$35&amp;"*",#REF!,0)),"")</f>
        <v/>
      </c>
    </row>
    <row r="49" ht="15.75" customHeight="1"/>
    <row r="50" ht="15.75" customHeight="1">
      <c r="B50" s="253" t="s">
        <v>191</v>
      </c>
      <c r="C50" s="254"/>
      <c r="D50" s="254"/>
      <c r="E50" s="254"/>
      <c r="F50" s="254"/>
      <c r="G50" s="255"/>
      <c r="I50" s="253" t="s">
        <v>192</v>
      </c>
      <c r="J50" s="254"/>
      <c r="K50" s="254"/>
      <c r="L50" s="254"/>
      <c r="M50" s="254"/>
      <c r="N50" s="255"/>
      <c r="P50" s="253" t="s">
        <v>193</v>
      </c>
      <c r="Q50" s="254"/>
      <c r="R50" s="254"/>
      <c r="S50" s="254"/>
      <c r="T50" s="254"/>
      <c r="U50" s="255"/>
    </row>
    <row r="51" ht="15.75" customHeight="1">
      <c r="B51" s="262"/>
      <c r="C51" s="263" t="s">
        <v>19</v>
      </c>
      <c r="D51" s="263" t="s">
        <v>22</v>
      </c>
      <c r="E51" s="263" t="s">
        <v>23</v>
      </c>
      <c r="F51" s="263" t="s">
        <v>24</v>
      </c>
      <c r="G51" s="264" t="s">
        <v>26</v>
      </c>
      <c r="I51" s="262"/>
      <c r="J51" s="263" t="s">
        <v>19</v>
      </c>
      <c r="K51" s="263" t="s">
        <v>22</v>
      </c>
      <c r="L51" s="263" t="s">
        <v>23</v>
      </c>
      <c r="M51" s="263" t="s">
        <v>24</v>
      </c>
      <c r="N51" s="264" t="s">
        <v>26</v>
      </c>
      <c r="P51" s="262"/>
      <c r="Q51" s="263" t="s">
        <v>19</v>
      </c>
      <c r="R51" s="263" t="s">
        <v>22</v>
      </c>
      <c r="S51" s="263" t="s">
        <v>23</v>
      </c>
      <c r="T51" s="263" t="s">
        <v>24</v>
      </c>
      <c r="U51" s="264" t="s">
        <v>26</v>
      </c>
    </row>
    <row r="52" ht="15.75" customHeight="1">
      <c r="B52" s="271" t="str">
        <f>ORARIO_GENERALE!J4</f>
        <v/>
      </c>
      <c r="C52" s="272" t="str">
        <f t="array" ref="C52">IFERROR(INDEX(ORARIO_GENERALE!$K$3:$M$3,MATCH("*"&amp;$B$50&amp;"*",#REF!,0)),"")</f>
        <v/>
      </c>
      <c r="D52" s="272" t="str">
        <f t="array" ref="D52">IFERROR(INDEX(ORARIO_GENERALE!$K$3:$M$3,MATCH("*"&amp;$B$50&amp;"*",ORARIO_GENERALE!K15:M15,0)),"")</f>
        <v/>
      </c>
      <c r="E52" s="272" t="str">
        <f t="array" ref="E52">IFERROR(INDEX(ORARIO_GENERALE!$K$3:$M$3,MATCH("*"&amp;$B$50&amp;"*",#REF!,0)),"")</f>
        <v/>
      </c>
      <c r="F52" s="272" t="str">
        <f t="array" ref="F52">IFERROR(INDEX(ORARIO_GENERALE!$K$3:$M$3,MATCH("*"&amp;$B$50&amp;"*",ORARIO_GENERALE!N38:O38,0)),"")</f>
        <v/>
      </c>
      <c r="G52" s="273" t="str">
        <f t="array" ref="G52">IFERROR(INDEX(ORARIO_GENERALE!$K$3:$M$3,MATCH("*"&amp;$B$50&amp;"*",ORARIO_GENERALE!K48,0)),"")</f>
        <v/>
      </c>
      <c r="I52" s="271" t="str">
        <f>ORARIO_GENERALE!J4</f>
        <v/>
      </c>
      <c r="J52" s="272" t="str">
        <f t="array" ref="J52">IFERROR(INDEX(ORARIO_GENERALE!$K$3:$M$3,MATCH("*"&amp;$I$50&amp;"*",#REF!,0)),"")</f>
        <v/>
      </c>
      <c r="K52" s="272" t="str">
        <f t="array" ref="K52">IFERROR(INDEX(ORARIO_GENERALE!$K$3:$M$3,MATCH("*"&amp;$I$50&amp;"*",ORARIO_GENERALE!K15:M15,0)),"")</f>
        <v/>
      </c>
      <c r="L52" s="272" t="str">
        <f t="array" ref="L52">IFERROR(INDEX(ORARIO_GENERALE!$K$3:$M$3,MATCH("*"&amp;$I$50&amp;"*",#REF!,0)),"")</f>
        <v/>
      </c>
      <c r="M52" s="272" t="str">
        <f t="array" ref="M52">IFERROR(INDEX(ORARIO_GENERALE!$K$3:$M$3,MATCH("*"&amp;$I$50&amp;"*",ORARIO_GENERALE!N38:O38,0)),"")</f>
        <v/>
      </c>
      <c r="N52" s="273" t="str">
        <f t="array" ref="N52">IFERROR(INDEX(ORARIO_GENERALE!$K$3:$M$3,MATCH("*"&amp;$I$50&amp;"*",ORARIO_GENERALE!K48,0)),"")</f>
        <v/>
      </c>
      <c r="P52" s="271" t="str">
        <f>ORARIO_GENERALE!J4</f>
        <v/>
      </c>
      <c r="Q52" s="272" t="str">
        <f t="array" ref="Q52">IFERROR(INDEX(ORARIO_GENERALE!$K$3:$M$3,MATCH("*"&amp;$P$50&amp;"*",#REF!,0)),"")</f>
        <v/>
      </c>
      <c r="R52" s="272" t="str">
        <f t="array" ref="R52">IFERROR(INDEX(ORARIO_GENERALE!$K$3:$M$3,MATCH("*"&amp;$P$50&amp;"*",ORARIO_GENERALE!K15:M15,0)),"")</f>
        <v/>
      </c>
      <c r="S52" s="272" t="str">
        <f t="array" ref="S52">IFERROR(INDEX(ORARIO_GENERALE!$K$3:$M$3,MATCH("*"&amp;$P$50&amp;"*",#REF!,0)),"")</f>
        <v/>
      </c>
      <c r="T52" s="272" t="str">
        <f t="array" ref="T52">IFERROR(INDEX(ORARIO_GENERALE!$K$3:$M$3,MATCH("*"&amp;$P$50&amp;"*",ORARIO_GENERALE!N38:O38,0)),"")</f>
        <v/>
      </c>
      <c r="U52" s="273" t="str">
        <f t="array" ref="U52">IFERROR(INDEX(ORARIO_GENERALE!$K$3:$M$3,MATCH("*"&amp;$P$50&amp;"*",ORARIO_GENERALE!K48,0)),"")</f>
        <v/>
      </c>
    </row>
    <row r="53" ht="15.75" customHeight="1">
      <c r="B53" s="271" t="str">
        <f>ORARIO_GENERALE!J5</f>
        <v/>
      </c>
      <c r="C53" s="272" t="str">
        <f t="array" ref="C53">IFERROR(INDEX(ORARIO_GENERALE!$K$3:$M$3,MATCH("*"&amp;$B$50&amp;"*",#REF!,0)),"")</f>
        <v/>
      </c>
      <c r="D53" s="272" t="str">
        <f t="array" ref="D53">IFERROR(INDEX(ORARIO_GENERALE!$K$3:$M$3,MATCH("*"&amp;$B$50&amp;"*",ORARIO_GENERALE!K16:M16,0)),"")</f>
        <v/>
      </c>
      <c r="E53" s="272" t="str">
        <f t="array" ref="E53">IFERROR(INDEX(ORARIO_GENERALE!$K$3:$M$3,MATCH("*"&amp;$B$50&amp;"*",#REF!,0)),"")</f>
        <v/>
      </c>
      <c r="F53" s="272" t="str">
        <f t="array" ref="F53">IFERROR(INDEX(ORARIO_GENERALE!$K$3:$M$3,MATCH("*"&amp;$B$50&amp;"*",ORARIO_GENERALE!N39:O39,0)),"")</f>
        <v/>
      </c>
      <c r="G53" s="273" t="str">
        <f t="array" ref="G53">IFERROR(INDEX(ORARIO_GENERALE!$K$3:$M$3,MATCH("*"&amp;$B$50&amp;"*",ORARIO_GENERALE!K49,0)),"")</f>
        <v/>
      </c>
      <c r="I53" s="271" t="str">
        <f>ORARIO_GENERALE!J5</f>
        <v/>
      </c>
      <c r="J53" s="272" t="str">
        <f t="array" ref="J53">IFERROR(INDEX(ORARIO_GENERALE!$K$3:$M$3,MATCH("*"&amp;$I$50&amp;"*",#REF!,0)),"")</f>
        <v/>
      </c>
      <c r="K53" s="272" t="str">
        <f t="array" ref="K53">IFERROR(INDEX(ORARIO_GENERALE!$K$3:$M$3,MATCH("*"&amp;$I$50&amp;"*",ORARIO_GENERALE!K16:M16,0)),"")</f>
        <v/>
      </c>
      <c r="L53" s="272" t="str">
        <f t="array" ref="L53">IFERROR(INDEX(ORARIO_GENERALE!$K$3:$M$3,MATCH("*"&amp;$I$50&amp;"*",#REF!,0)),"")</f>
        <v/>
      </c>
      <c r="M53" s="272" t="str">
        <f t="array" ref="M53">IFERROR(INDEX(ORARIO_GENERALE!$K$3:$M$3,MATCH("*"&amp;$I$50&amp;"*",ORARIO_GENERALE!N39:O39,0)),"")</f>
        <v/>
      </c>
      <c r="N53" s="273" t="str">
        <f t="array" ref="N53">IFERROR(INDEX(ORARIO_GENERALE!$K$3:$M$3,MATCH("*"&amp;$I$50&amp;"*",ORARIO_GENERALE!K49,0)),"")</f>
        <v/>
      </c>
      <c r="P53" s="271" t="str">
        <f>ORARIO_GENERALE!J5</f>
        <v/>
      </c>
      <c r="Q53" s="272" t="str">
        <f t="array" ref="Q53">IFERROR(INDEX(ORARIO_GENERALE!$K$3:$M$3,MATCH("*"&amp;$P$50&amp;"*",#REF!,0)),"")</f>
        <v/>
      </c>
      <c r="R53" s="272" t="str">
        <f t="array" ref="R53">IFERROR(INDEX(ORARIO_GENERALE!$K$3:$M$3,MATCH("*"&amp;$P$50&amp;"*",ORARIO_GENERALE!K16:M16,0)),"")</f>
        <v/>
      </c>
      <c r="S53" s="272" t="str">
        <f t="array" ref="S53">IFERROR(INDEX(ORARIO_GENERALE!$K$3:$M$3,MATCH("*"&amp;$P$50&amp;"*",#REF!,0)),"")</f>
        <v/>
      </c>
      <c r="T53" s="272" t="str">
        <f t="array" ref="T53">IFERROR(INDEX(ORARIO_GENERALE!$K$3:$M$3,MATCH("*"&amp;$P$50&amp;"*",ORARIO_GENERALE!N39:O39,0)),"")</f>
        <v/>
      </c>
      <c r="U53" s="273" t="str">
        <f t="array" ref="U53">IFERROR(INDEX(ORARIO_GENERALE!$K$3:$M$3,MATCH("*"&amp;$P$50&amp;"*",ORARIO_GENERALE!K49,0)),"")</f>
        <v/>
      </c>
    </row>
    <row r="54" ht="15.75" customHeight="1">
      <c r="B54" s="271" t="str">
        <f>ORARIO_GENERALE!J6</f>
        <v/>
      </c>
      <c r="C54" s="272" t="str">
        <f t="array" ref="C54">IFERROR(INDEX(ORARIO_GENERALE!$K$3:$M$3,MATCH("*"&amp;$B$50&amp;"*",#REF!,0)),"")</f>
        <v/>
      </c>
      <c r="D54" s="272" t="str">
        <f t="array" ref="D54">IFERROR(INDEX(ORARIO_GENERALE!$K$3:$M$3,MATCH("*"&amp;$B$50&amp;"*",ORARIO_GENERALE!K17:M17,0)),"")</f>
        <v/>
      </c>
      <c r="E54" s="272" t="str">
        <f t="array" ref="E54">IFERROR(INDEX(ORARIO_GENERALE!$K$3:$M$3,MATCH("*"&amp;$B$50&amp;"*",#REF!,0)),"")</f>
        <v/>
      </c>
      <c r="F54" s="272" t="str">
        <f t="array" ref="F54">IFERROR(INDEX(ORARIO_GENERALE!$K$3:$M$3,MATCH("*"&amp;$B$50&amp;"*",ORARIO_GENERALE!K41:M41,0)),"")</f>
        <v/>
      </c>
      <c r="G54" s="273" t="str">
        <f t="array" ref="G54">IFERROR(INDEX(ORARIO_GENERALE!$K$3:$M$3,MATCH("*"&amp;$B$50&amp;"*",ORARIO_GENERALE!K50:M50,0)),"")</f>
        <v/>
      </c>
      <c r="I54" s="271" t="str">
        <f>ORARIO_GENERALE!J6</f>
        <v/>
      </c>
      <c r="J54" s="272" t="str">
        <f t="array" ref="J54">IFERROR(INDEX(ORARIO_GENERALE!$K$3:$M$3,MATCH("*"&amp;$I$50&amp;"*",#REF!,0)),"")</f>
        <v/>
      </c>
      <c r="K54" s="272" t="str">
        <f t="array" ref="K54">IFERROR(INDEX(ORARIO_GENERALE!$K$3:$M$3,MATCH("*"&amp;$I$50&amp;"*",ORARIO_GENERALE!K17:M17,0)),"")</f>
        <v/>
      </c>
      <c r="L54" s="272" t="str">
        <f t="array" ref="L54">IFERROR(INDEX(ORARIO_GENERALE!$K$3:$M$3,MATCH("*"&amp;$I$50&amp;"*",#REF!,0)),"")</f>
        <v/>
      </c>
      <c r="M54" s="272" t="str">
        <f t="array" ref="M54">IFERROR(INDEX(ORARIO_GENERALE!$K$3:$M$3,MATCH("*"&amp;$I$50&amp;"*",ORARIO_GENERALE!K41:M41,0)),"")</f>
        <v/>
      </c>
      <c r="N54" s="273" t="str">
        <f t="array" ref="N54">IFERROR(INDEX(ORARIO_GENERALE!$K$3:$M$3,MATCH("*"&amp;$I$50&amp;"*",ORARIO_GENERALE!K50:M50,0)),"")</f>
        <v/>
      </c>
      <c r="P54" s="271" t="str">
        <f>ORARIO_GENERALE!J6</f>
        <v/>
      </c>
      <c r="Q54" s="272" t="str">
        <f t="array" ref="Q54">IFERROR(INDEX(ORARIO_GENERALE!$K$3:$M$3,MATCH("*"&amp;$P$50&amp;"*",#REF!,0)),"")</f>
        <v/>
      </c>
      <c r="R54" s="272" t="str">
        <f t="array" ref="R54">IFERROR(INDEX(ORARIO_GENERALE!$K$3:$M$3,MATCH("*"&amp;$P$50&amp;"*",ORARIO_GENERALE!K17:M17,0)),"")</f>
        <v/>
      </c>
      <c r="S54" s="272" t="str">
        <f t="array" ref="S54">IFERROR(INDEX(ORARIO_GENERALE!$K$3:$M$3,MATCH("*"&amp;$P$50&amp;"*",#REF!,0)),"")</f>
        <v/>
      </c>
      <c r="T54" s="272" t="str">
        <f t="array" ref="T54">IFERROR(INDEX(ORARIO_GENERALE!$K$3:$M$3,MATCH("*"&amp;$P$50&amp;"*",ORARIO_GENERALE!K41:M41,0)),"")</f>
        <v/>
      </c>
      <c r="U54" s="273" t="str">
        <f t="array" ref="U54">IFERROR(INDEX(ORARIO_GENERALE!$K$3:$M$3,MATCH("*"&amp;$P$50&amp;"*",ORARIO_GENERALE!K50:M50,0)),"")</f>
        <v/>
      </c>
    </row>
    <row r="55" ht="15.75" customHeight="1">
      <c r="B55" s="271" t="str">
        <f>ORARIO_GENERALE!J7</f>
        <v/>
      </c>
      <c r="C55" s="272" t="str">
        <f t="array" ref="C55">IFERROR(INDEX(ORARIO_GENERALE!$K$3:$M$3,MATCH("*"&amp;$B$50&amp;"*",ORARIO_GENERALE!K7:M7,0)),"")</f>
        <v/>
      </c>
      <c r="D55" s="272" t="str">
        <f t="array" ref="D55">IFERROR(INDEX(ORARIO_GENERALE!$K$3:$M$3,MATCH("*"&amp;$B$50&amp;"*",ORARIO_GENERALE!K18:M18,0)),"")</f>
        <v/>
      </c>
      <c r="E55" s="272" t="str">
        <f t="array" ref="E55">IFERROR(INDEX(ORARIO_GENERALE!$K$3:$M$3,MATCH("*"&amp;$B$50&amp;"*",#REF!,0)),"")</f>
        <v/>
      </c>
      <c r="F55" s="272" t="str">
        <f t="array" ref="F55">IFERROR(INDEX(ORARIO_GENERALE!$K$3:$M$3,MATCH("*"&amp;$B$50&amp;"*",ORARIO_GENERALE!K42:M42,0)),"")</f>
        <v/>
      </c>
      <c r="G55" s="273" t="str">
        <f t="array" ref="G55">IFERROR(INDEX(ORARIO_GENERALE!$K$3:$M$3,MATCH("*"&amp;$B$50&amp;"*",ORARIO_GENERALE!K51:M51,0)),"")</f>
        <v/>
      </c>
      <c r="I55" s="271" t="str">
        <f>ORARIO_GENERALE!J7</f>
        <v/>
      </c>
      <c r="J55" s="272" t="str">
        <f t="array" ref="J55">IFERROR(INDEX(ORARIO_GENERALE!$K$3:$M$3,MATCH("*"&amp;$I$50&amp;"*",ORARIO_GENERALE!K7:M7,0)),"")</f>
        <v/>
      </c>
      <c r="K55" s="272" t="str">
        <f t="array" ref="K55">IFERROR(INDEX(ORARIO_GENERALE!$K$3:$M$3,MATCH("*"&amp;$I$50&amp;"*",ORARIO_GENERALE!K18:M18,0)),"")</f>
        <v/>
      </c>
      <c r="L55" s="272" t="str">
        <f t="array" ref="L55">IFERROR(INDEX(ORARIO_GENERALE!$K$3:$M$3,MATCH("*"&amp;$I$50&amp;"*",#REF!,0)),"")</f>
        <v/>
      </c>
      <c r="M55" s="272" t="str">
        <f t="array" ref="M55">IFERROR(INDEX(ORARIO_GENERALE!$K$3:$M$3,MATCH("*"&amp;$I$50&amp;"*",ORARIO_GENERALE!K42:M42,0)),"")</f>
        <v/>
      </c>
      <c r="N55" s="273" t="str">
        <f t="array" ref="N55">IFERROR(INDEX(ORARIO_GENERALE!$K$3:$M$3,MATCH("*"&amp;$I$50&amp;"*",ORARIO_GENERALE!K51:M51,0)),"")</f>
        <v/>
      </c>
      <c r="P55" s="271" t="str">
        <f>ORARIO_GENERALE!J7</f>
        <v/>
      </c>
      <c r="Q55" s="272" t="str">
        <f t="array" ref="Q55">IFERROR(INDEX(ORARIO_GENERALE!$K$3:$M$3,MATCH("*"&amp;$P$50&amp;"*",ORARIO_GENERALE!K7:M7,0)),"")</f>
        <v/>
      </c>
      <c r="R55" s="272" t="str">
        <f t="array" ref="R55">IFERROR(INDEX(ORARIO_GENERALE!$K$3:$M$3,MATCH("*"&amp;$P$50&amp;"*",ORARIO_GENERALE!K18:M18,0)),"")</f>
        <v/>
      </c>
      <c r="S55" s="272" t="str">
        <f t="array" ref="S55">IFERROR(INDEX(ORARIO_GENERALE!$K$3:$M$3,MATCH("*"&amp;$P$50&amp;"*",#REF!,0)),"")</f>
        <v/>
      </c>
      <c r="T55" s="272" t="str">
        <f t="array" ref="T55">IFERROR(INDEX(ORARIO_GENERALE!$K$3:$M$3,MATCH("*"&amp;$P$50&amp;"*",ORARIO_GENERALE!K42:M42,0)),"")</f>
        <v/>
      </c>
      <c r="U55" s="273" t="str">
        <f t="array" ref="U55">IFERROR(INDEX(ORARIO_GENERALE!$K$3:$M$3,MATCH("*"&amp;$P$50&amp;"*",ORARIO_GENERALE!K51:M51,0)),"")</f>
        <v/>
      </c>
    </row>
    <row r="56" ht="15.75" customHeight="1">
      <c r="B56" s="271" t="str">
        <f>ORARIO_GENERALE!J8</f>
        <v/>
      </c>
      <c r="C56" s="272" t="str">
        <f t="array" ref="C56">IFERROR(INDEX(ORARIO_GENERALE!$K$3:$M$3,MATCH("*"&amp;$B$50&amp;"*",ORARIO_GENERALE!K8:M8,0)),"")</f>
        <v/>
      </c>
      <c r="D56" s="272" t="str">
        <f t="array" ref="D56">IFERROR(INDEX(ORARIO_GENERALE!$K$3:$M$3,MATCH("*"&amp;$B$50&amp;"*",ORARIO_GENERALE!K19:M19,0)),"")</f>
        <v/>
      </c>
      <c r="E56" s="272" t="str">
        <f t="array" ref="E56">IFERROR(INDEX(ORARIO_GENERALE!$K$3:$M$3,MATCH("*"&amp;$B$50&amp;"*",#REF!,0)),"")</f>
        <v/>
      </c>
      <c r="F56" s="272" t="str">
        <f t="array" ref="F56">IFERROR(INDEX(ORARIO_GENERALE!$K$3:$M$3,MATCH("*"&amp;$B$50&amp;"*",#REF!,0)),"")</f>
        <v/>
      </c>
      <c r="G56" s="273" t="str">
        <f t="array" ref="G56">IFERROR(INDEX(ORARIO_GENERALE!$K$3:$M$3,MATCH("*"&amp;$B$50&amp;"*",#REF!,0)),"")</f>
        <v/>
      </c>
      <c r="I56" s="271" t="str">
        <f>ORARIO_GENERALE!J8</f>
        <v/>
      </c>
      <c r="J56" s="272" t="str">
        <f t="array" ref="J56">IFERROR(INDEX(ORARIO_GENERALE!$K$3:$M$3,MATCH("*"&amp;$I$50&amp;"*",ORARIO_GENERALE!K8:M8,0)),"")</f>
        <v/>
      </c>
      <c r="K56" s="272" t="str">
        <f t="array" ref="K56">IFERROR(INDEX(ORARIO_GENERALE!$K$3:$M$3,MATCH("*"&amp;$I$50&amp;"*",ORARIO_GENERALE!K19:M19,0)),"")</f>
        <v/>
      </c>
      <c r="L56" s="272" t="str">
        <f t="array" ref="L56">IFERROR(INDEX(ORARIO_GENERALE!$K$3:$M$3,MATCH("*"&amp;$I$50&amp;"*",#REF!,0)),"")</f>
        <v/>
      </c>
      <c r="M56" s="272" t="str">
        <f t="array" ref="M56">IFERROR(INDEX(ORARIO_GENERALE!$K$3:$M$3,MATCH("*"&amp;$I$50&amp;"*",#REF!,0)),"")</f>
        <v/>
      </c>
      <c r="N56" s="273" t="str">
        <f t="array" ref="N56">IFERROR(INDEX(ORARIO_GENERALE!$K$3:$M$3,MATCH("*"&amp;$I$50&amp;"*",#REF!,0)),"")</f>
        <v/>
      </c>
      <c r="P56" s="271" t="str">
        <f>ORARIO_GENERALE!J8</f>
        <v/>
      </c>
      <c r="Q56" s="272" t="str">
        <f t="array" ref="Q56">IFERROR(INDEX(ORARIO_GENERALE!$K$3:$M$3,MATCH("*"&amp;$P$50&amp;"*",ORARIO_GENERALE!K8:M8,0)),"")</f>
        <v/>
      </c>
      <c r="R56" s="272" t="str">
        <f t="array" ref="R56">IFERROR(INDEX(ORARIO_GENERALE!$K$3:$M$3,MATCH("*"&amp;$P$50&amp;"*",ORARIO_GENERALE!K19:M19,0)),"")</f>
        <v/>
      </c>
      <c r="S56" s="272" t="str">
        <f t="array" ref="S56">IFERROR(INDEX(ORARIO_GENERALE!$K$3:$M$3,MATCH("*"&amp;$P$50&amp;"*",#REF!,0)),"")</f>
        <v/>
      </c>
      <c r="T56" s="272" t="str">
        <f t="array" ref="T56">IFERROR(INDEX(ORARIO_GENERALE!$K$3:$M$3,MATCH("*"&amp;$P$50&amp;"*",#REF!,0)),"")</f>
        <v/>
      </c>
      <c r="U56" s="273" t="str">
        <f t="array" ref="U56">IFERROR(INDEX(ORARIO_GENERALE!$K$3:$M$3,MATCH("*"&amp;$P$50&amp;"*",#REF!,0)),"")</f>
        <v/>
      </c>
    </row>
    <row r="57" ht="15.75" customHeight="1">
      <c r="B57" s="271" t="str">
        <f>ORARIO_GENERALE!J9</f>
        <v/>
      </c>
      <c r="C57" s="272" t="str">
        <f t="array" ref="C57">IFERROR(INDEX(ORARIO_GENERALE!$K$3:$M$3,MATCH("*"&amp;$B$50&amp;"*",ORARIO_GENERALE!K9:M9,0)),"")</f>
        <v/>
      </c>
      <c r="D57" s="272" t="str">
        <f t="array" ref="D57">IFERROR(INDEX(ORARIO_GENERALE!$K$3:$M$3,MATCH("*"&amp;$B$50&amp;"*",ORARIO_GENERALE!K20:M20,0)),"")</f>
        <v/>
      </c>
      <c r="E57" s="272" t="str">
        <f t="array" ref="E57">IFERROR(INDEX(ORARIO_GENERALE!$K$3:$M$3,MATCH("*"&amp;$B$50&amp;"*",ORARIO_GENERALE!K43:M43,0)),"")</f>
        <v/>
      </c>
      <c r="F57" s="272" t="str">
        <f t="array" ref="F57">IFERROR(INDEX(ORARIO_GENERALE!$K$3:$M$3,MATCH("*"&amp;$B$50&amp;"*",#REF!,0)),"")</f>
        <v/>
      </c>
      <c r="G57" s="273" t="str">
        <f t="array" ref="G57">IFERROR(INDEX(ORARIO_GENERALE!$K$3:$M$3,MATCH("*"&amp;$B$50&amp;"*",ORARIO_GENERALE!K54:M54,0)),"")</f>
        <v/>
      </c>
      <c r="I57" s="271" t="str">
        <f>ORARIO_GENERALE!J9</f>
        <v/>
      </c>
      <c r="J57" s="272" t="str">
        <f t="array" ref="J57">IFERROR(INDEX(ORARIO_GENERALE!$K$3:$M$3,MATCH("*"&amp;$I$50&amp;"*",ORARIO_GENERALE!K9:M9,0)),"")</f>
        <v/>
      </c>
      <c r="K57" s="272" t="str">
        <f t="array" ref="K57">IFERROR(INDEX(ORARIO_GENERALE!$K$3:$M$3,MATCH("*"&amp;$I$50&amp;"*",ORARIO_GENERALE!K20:M20,0)),"")</f>
        <v/>
      </c>
      <c r="L57" s="272" t="str">
        <f t="array" ref="L57">IFERROR(INDEX(ORARIO_GENERALE!$K$3:$M$3,MATCH("*"&amp;$I$50&amp;"*",ORARIO_GENERALE!K43:M43,0)),"")</f>
        <v/>
      </c>
      <c r="M57" s="272" t="str">
        <f t="array" ref="M57">IFERROR(INDEX(ORARIO_GENERALE!$K$3:$M$3,MATCH("*"&amp;$I$50&amp;"*",#REF!,0)),"")</f>
        <v/>
      </c>
      <c r="N57" s="273" t="str">
        <f t="array" ref="N57">IFERROR(INDEX(ORARIO_GENERALE!$K$3:$M$3,MATCH("*"&amp;$I$50&amp;"*",ORARIO_GENERALE!K54:M54,0)),"")</f>
        <v/>
      </c>
      <c r="P57" s="271" t="str">
        <f>ORARIO_GENERALE!J9</f>
        <v/>
      </c>
      <c r="Q57" s="272" t="str">
        <f t="array" ref="Q57">IFERROR(INDEX(ORARIO_GENERALE!$K$3:$M$3,MATCH("*"&amp;$P$50&amp;"*",ORARIO_GENERALE!K9:M9,0)),"")</f>
        <v/>
      </c>
      <c r="R57" s="272" t="str">
        <f t="array" ref="R57">IFERROR(INDEX(ORARIO_GENERALE!$K$3:$M$3,MATCH("*"&amp;$P$50&amp;"*",ORARIO_GENERALE!K20:M20,0)),"")</f>
        <v/>
      </c>
      <c r="S57" s="272" t="str">
        <f t="array" ref="S57">IFERROR(INDEX(ORARIO_GENERALE!$K$3:$M$3,MATCH("*"&amp;$P$50&amp;"*",ORARIO_GENERALE!K43:M43,0)),"")</f>
        <v/>
      </c>
      <c r="T57" s="272" t="str">
        <f t="array" ref="T57">IFERROR(INDEX(ORARIO_GENERALE!$K$3:$M$3,MATCH("*"&amp;$P$50&amp;"*",#REF!,0)),"")</f>
        <v/>
      </c>
      <c r="U57" s="273" t="str">
        <f t="array" ref="U57">IFERROR(INDEX(ORARIO_GENERALE!$K$3:$M$3,MATCH("*"&amp;$P$50&amp;"*",ORARIO_GENERALE!K54:M54,0)),"")</f>
        <v/>
      </c>
    </row>
    <row r="58" ht="15.75" customHeight="1">
      <c r="B58" s="271" t="str">
        <f>ORARIO_GENERALE!J10</f>
        <v/>
      </c>
      <c r="C58" s="272" t="str">
        <f t="array" ref="C58">IFERROR(INDEX(ORARIO_GENERALE!$K$3:$M$3,MATCH("*"&amp;$B$50&amp;"*",ORARIO_GENERALE!K10:M10,0)),"")</f>
        <v/>
      </c>
      <c r="D58" s="272" t="str">
        <f t="array" ref="D58">IFERROR(INDEX(ORARIO_GENERALE!$K$3:$M$3,MATCH("*"&amp;$B$50&amp;"*",ORARIO_GENERALE!K21:M21,0)),"")</f>
        <v/>
      </c>
      <c r="E58" s="272" t="str">
        <f t="array" ref="E58">IFERROR(INDEX(ORARIO_GENERALE!$K$3:$M$3,MATCH("*"&amp;$B$50&amp;"*",ORARIO_GENERALE!K44:M44,0)),"")</f>
        <v/>
      </c>
      <c r="F58" s="272" t="str">
        <f t="array" ref="F58">IFERROR(INDEX(ORARIO_GENERALE!$K$3:$M$3,MATCH("*"&amp;$B$50&amp;"*",#REF!,0)),"")</f>
        <v/>
      </c>
      <c r="G58" s="273" t="str">
        <f t="array" ref="G58">IFERROR(INDEX(ORARIO_GENERALE!$K$3:$M$3,MATCH("*"&amp;$B$50&amp;"*",ORARIO_GENERALE!K55:M55,0)),"")</f>
        <v/>
      </c>
      <c r="I58" s="271" t="str">
        <f>ORARIO_GENERALE!J10</f>
        <v/>
      </c>
      <c r="J58" s="272" t="str">
        <f t="array" ref="J58">IFERROR(INDEX(ORARIO_GENERALE!$K$3:$M$3,MATCH("*"&amp;$I$50&amp;"*",ORARIO_GENERALE!K10:M10,0)),"")</f>
        <v/>
      </c>
      <c r="K58" s="272" t="str">
        <f t="array" ref="K58">IFERROR(INDEX(ORARIO_GENERALE!$K$3:$M$3,MATCH("*"&amp;$I$50&amp;"*",ORARIO_GENERALE!K21:M21,0)),"")</f>
        <v/>
      </c>
      <c r="L58" s="272" t="str">
        <f t="array" ref="L58">IFERROR(INDEX(ORARIO_GENERALE!$K$3:$M$3,MATCH("*"&amp;$I$50&amp;"*",ORARIO_GENERALE!K44:M44,0)),"")</f>
        <v/>
      </c>
      <c r="M58" s="272" t="str">
        <f t="array" ref="M58">IFERROR(INDEX(ORARIO_GENERALE!$K$3:$M$3,MATCH("*"&amp;$I$50&amp;"*",#REF!,0)),"")</f>
        <v/>
      </c>
      <c r="N58" s="273" t="str">
        <f t="array" ref="N58">IFERROR(INDEX(ORARIO_GENERALE!$K$3:$M$3,MATCH("*"&amp;$I$50&amp;"*",ORARIO_GENERALE!K55:M55,0)),"")</f>
        <v/>
      </c>
      <c r="P58" s="271" t="str">
        <f>ORARIO_GENERALE!J10</f>
        <v/>
      </c>
      <c r="Q58" s="272" t="str">
        <f t="array" ref="Q58">IFERROR(INDEX(ORARIO_GENERALE!$K$3:$M$3,MATCH("*"&amp;$P$50&amp;"*",ORARIO_GENERALE!K10:M10,0)),"")</f>
        <v/>
      </c>
      <c r="R58" s="272" t="str">
        <f t="array" ref="R58">IFERROR(INDEX(ORARIO_GENERALE!$K$3:$M$3,MATCH("*"&amp;$P$50&amp;"*",ORARIO_GENERALE!K21:M21,0)),"")</f>
        <v/>
      </c>
      <c r="S58" s="272" t="str">
        <f t="array" ref="S58">IFERROR(INDEX(ORARIO_GENERALE!$K$3:$M$3,MATCH("*"&amp;$P$50&amp;"*",ORARIO_GENERALE!K44:M44,0)),"")</f>
        <v/>
      </c>
      <c r="T58" s="272" t="str">
        <f t="array" ref="T58">IFERROR(INDEX(ORARIO_GENERALE!$K$3:$M$3,MATCH("*"&amp;$P$50&amp;"*",#REF!,0)),"")</f>
        <v/>
      </c>
      <c r="U58" s="273" t="str">
        <f t="array" ref="U58">IFERROR(INDEX(ORARIO_GENERALE!$K$3:$M$3,MATCH("*"&amp;$P$50&amp;"*",ORARIO_GENERALE!K55:M55,0)),"")</f>
        <v/>
      </c>
    </row>
    <row r="59" ht="15.75" customHeight="1">
      <c r="B59" s="271" t="str">
        <f>ORARIO_GENERALE!J11</f>
        <v/>
      </c>
      <c r="C59" s="272" t="str">
        <f t="array" ref="C59">IFERROR(INDEX(ORARIO_GENERALE!$K$3:$M$3,MATCH("*"&amp;$B$50&amp;"*",ORARIO_GENERALE!K11:M11,0)),"")</f>
        <v/>
      </c>
      <c r="D59" s="272" t="str">
        <f t="array" ref="D59">IFERROR(INDEX(ORARIO_GENERALE!$K$3:$M$3,MATCH("*"&amp;$B$50&amp;"*",ORARIO_GENERALE!K22:M22,0)),"")</f>
        <v/>
      </c>
      <c r="E59" s="272" t="str">
        <f t="array" ref="E59">IFERROR(INDEX(ORARIO_GENERALE!$K$3:$M$3,MATCH("*"&amp;$B$50&amp;"*",ORARIO_GENERALE!K45:M45,0)),"")</f>
        <v/>
      </c>
      <c r="F59" s="272" t="str">
        <f t="array" ref="F59">IFERROR(INDEX(ORARIO_GENERALE!$K$3:$M$3,MATCH("*"&amp;$B$50&amp;"*",#REF!,0)),"")</f>
        <v/>
      </c>
      <c r="G59" s="273" t="str">
        <f t="array" ref="G59">IFERROR(INDEX(ORARIO_GENERALE!$K$3:$M$3,MATCH("*"&amp;$B$50&amp;"*",ORARIO_GENERALE!K56:M56,0)),"")</f>
        <v/>
      </c>
      <c r="I59" s="271" t="str">
        <f>ORARIO_GENERALE!J11</f>
        <v/>
      </c>
      <c r="J59" s="272" t="str">
        <f t="array" ref="J59">IFERROR(INDEX(ORARIO_GENERALE!$K$3:$M$3,MATCH("*"&amp;$I$50&amp;"*",ORARIO_GENERALE!K11:M11,0)),"")</f>
        <v/>
      </c>
      <c r="K59" s="272" t="str">
        <f t="array" ref="K59">IFERROR(INDEX(ORARIO_GENERALE!$K$3:$M$3,MATCH("*"&amp;$I$50&amp;"*",ORARIO_GENERALE!K22:M22,0)),"")</f>
        <v/>
      </c>
      <c r="L59" s="272" t="str">
        <f t="array" ref="L59">IFERROR(INDEX(ORARIO_GENERALE!$K$3:$M$3,MATCH("*"&amp;$I$50&amp;"*",ORARIO_GENERALE!K45:M45,0)),"")</f>
        <v/>
      </c>
      <c r="M59" s="272" t="str">
        <f t="array" ref="M59">IFERROR(INDEX(ORARIO_GENERALE!$K$3:$M$3,MATCH("*"&amp;$I$50&amp;"*",#REF!,0)),"")</f>
        <v/>
      </c>
      <c r="N59" s="273" t="str">
        <f t="array" ref="N59">IFERROR(INDEX(ORARIO_GENERALE!$K$3:$M$3,MATCH("*"&amp;$I$50&amp;"*",ORARIO_GENERALE!K56:M56,0)),"")</f>
        <v/>
      </c>
      <c r="P59" s="271" t="str">
        <f>ORARIO_GENERALE!J11</f>
        <v/>
      </c>
      <c r="Q59" s="272" t="str">
        <f t="array" ref="Q59">IFERROR(INDEX(ORARIO_GENERALE!$K$3:$M$3,MATCH("*"&amp;$P$50&amp;"*",ORARIO_GENERALE!K11:M11,0)),"")</f>
        <v/>
      </c>
      <c r="R59" s="272" t="str">
        <f t="array" ref="R59">IFERROR(INDEX(ORARIO_GENERALE!$K$3:$M$3,MATCH("*"&amp;$P$50&amp;"*",ORARIO_GENERALE!K22:M22,0)),"")</f>
        <v/>
      </c>
      <c r="S59" s="272" t="str">
        <f t="array" ref="S59">IFERROR(INDEX(ORARIO_GENERALE!$K$3:$M$3,MATCH("*"&amp;$P$50&amp;"*",ORARIO_GENERALE!K45:M45,0)),"")</f>
        <v/>
      </c>
      <c r="T59" s="272" t="str">
        <f t="array" ref="T59">IFERROR(INDEX(ORARIO_GENERALE!$K$3:$M$3,MATCH("*"&amp;$P$50&amp;"*",#REF!,0)),"")</f>
        <v/>
      </c>
      <c r="U59" s="273" t="str">
        <f t="array" ref="U59">IFERROR(INDEX(ORARIO_GENERALE!$K$3:$M$3,MATCH("*"&amp;$P$50&amp;"*",ORARIO_GENERALE!K56:M56,0)),"")</f>
        <v/>
      </c>
    </row>
    <row r="60" ht="15.75" customHeight="1">
      <c r="B60" s="271" t="str">
        <f>ORARIO_GENERALE!J12</f>
        <v/>
      </c>
      <c r="C60" s="272" t="str">
        <f t="array" ref="C60">IFERROR(INDEX(ORARIO_GENERALE!$K$3:$M$3,MATCH("*"&amp;$B$50&amp;"*",ORARIO_GENERALE!K12,0)),"")</f>
        <v/>
      </c>
      <c r="D60" s="272" t="str">
        <f t="array" ref="D60">IFERROR(INDEX(ORARIO_GENERALE!$K$3:$M$3,MATCH("*"&amp;$B$50&amp;"*",ORARIO_GENERALE!K23:M23,0)),"")</f>
        <v/>
      </c>
      <c r="E60" s="272" t="str">
        <f t="array" ref="E60">IFERROR(INDEX(ORARIO_GENERALE!$K$3:$M$3,MATCH("*"&amp;$B$50&amp;"*",#REF!,0)),"")</f>
        <v/>
      </c>
      <c r="F60" s="272" t="str">
        <f t="array" ref="F60">IFERROR(INDEX(ORARIO_GENERALE!$K$3:$M$3,MATCH("*"&amp;$B$50&amp;"*",#REF!,0)),"")</f>
        <v/>
      </c>
      <c r="G60" s="273" t="str">
        <f t="array" ref="G60">IFERROR(INDEX(ORARIO_GENERALE!$K$3:$M$3,MATCH("*"&amp;$B$50&amp;"*",ORARIO_GENERALE!K57:M57,0)),"")</f>
        <v/>
      </c>
      <c r="I60" s="271" t="str">
        <f>ORARIO_GENERALE!J12</f>
        <v/>
      </c>
      <c r="J60" s="272" t="str">
        <f t="array" ref="J60">IFERROR(INDEX(ORARIO_GENERALE!$K$3:$M$3,MATCH("*"&amp;$I$50&amp;"*",ORARIO_GENERALE!K12,0)),"")</f>
        <v/>
      </c>
      <c r="K60" s="272" t="str">
        <f t="array" ref="K60">IFERROR(INDEX(ORARIO_GENERALE!$K$3:$M$3,MATCH("*"&amp;$I$50&amp;"*",ORARIO_GENERALE!K23:M23,0)),"")</f>
        <v/>
      </c>
      <c r="L60" s="272" t="str">
        <f t="array" ref="L60">IFERROR(INDEX(ORARIO_GENERALE!$K$3:$M$3,MATCH("*"&amp;$I$50&amp;"*",#REF!,0)),"")</f>
        <v/>
      </c>
      <c r="M60" s="272" t="str">
        <f t="array" ref="M60">IFERROR(INDEX(ORARIO_GENERALE!$K$3:$M$3,MATCH("*"&amp;$I$50&amp;"*",#REF!,0)),"")</f>
        <v/>
      </c>
      <c r="N60" s="273" t="str">
        <f t="array" ref="N60">IFERROR(INDEX(ORARIO_GENERALE!$K$3:$M$3,MATCH("*"&amp;$I$50&amp;"*",ORARIO_GENERALE!K57:M57,0)),"")</f>
        <v/>
      </c>
      <c r="P60" s="271" t="str">
        <f>ORARIO_GENERALE!J12</f>
        <v/>
      </c>
      <c r="Q60" s="272" t="str">
        <f t="array" ref="Q60">IFERROR(INDEX(ORARIO_GENERALE!$K$3:$M$3,MATCH("*"&amp;$P$50&amp;"*",ORARIO_GENERALE!K12,0)),"")</f>
        <v/>
      </c>
      <c r="R60" s="272" t="str">
        <f t="array" ref="R60">IFERROR(INDEX(ORARIO_GENERALE!$K$3:$M$3,MATCH("*"&amp;$P$50&amp;"*",ORARIO_GENERALE!K23:M23,0)),"")</f>
        <v/>
      </c>
      <c r="S60" s="272" t="str">
        <f t="array" ref="S60">IFERROR(INDEX(ORARIO_GENERALE!$K$3:$M$3,MATCH("*"&amp;$P$50&amp;"*",#REF!,0)),"")</f>
        <v/>
      </c>
      <c r="T60" s="272" t="str">
        <f t="array" ref="T60">IFERROR(INDEX(ORARIO_GENERALE!$K$3:$M$3,MATCH("*"&amp;$P$50&amp;"*",#REF!,0)),"")</f>
        <v/>
      </c>
      <c r="U60" s="273" t="str">
        <f t="array" ref="U60">IFERROR(INDEX(ORARIO_GENERALE!$K$3:$M$3,MATCH("*"&amp;$P$50&amp;"*",ORARIO_GENERALE!K57:M57,0)),"")</f>
        <v/>
      </c>
    </row>
    <row r="61" ht="15.75" customHeight="1">
      <c r="B61" s="271" t="str">
        <f>ORARIO_GENERALE!J13</f>
        <v/>
      </c>
      <c r="C61" s="272" t="str">
        <f t="array" ref="C61">IFERROR(INDEX(ORARIO_GENERALE!$K$3:$M$3,MATCH("*"&amp;$B$50&amp;"*",ORARIO_GENERALE!K13,0)),"")</f>
        <v/>
      </c>
      <c r="D61" s="272" t="str">
        <f t="array" ref="D61">IFERROR(INDEX(ORARIO_GENERALE!$K$3:$M$3,MATCH("*"&amp;$B$50&amp;"*",ORARIO_GENERALE!K24:M24,0)),"")</f>
        <v/>
      </c>
      <c r="E61" s="272" t="str">
        <f t="array" ref="E61">IFERROR(INDEX(ORARIO_GENERALE!$K$3:$M$3,MATCH("*"&amp;$B$50&amp;"*",#REF!,0)),"")</f>
        <v/>
      </c>
      <c r="F61" s="272" t="str">
        <f t="array" ref="F61">IFERROR(INDEX(ORARIO_GENERALE!$K$3:$M$3,MATCH("*"&amp;$B$50&amp;"*",#REF!,0)),"")</f>
        <v/>
      </c>
      <c r="G61" s="273" t="str">
        <f t="array" ref="G61">IFERROR(INDEX(ORARIO_GENERALE!$K$3:$M$3,MATCH("*"&amp;$B$50&amp;"*",ORARIO_GENERALE!K58:M58,0)),"")</f>
        <v/>
      </c>
      <c r="I61" s="271" t="str">
        <f>ORARIO_GENERALE!J13</f>
        <v/>
      </c>
      <c r="J61" s="272" t="str">
        <f t="array" ref="J61">IFERROR(INDEX(ORARIO_GENERALE!$K$3:$M$3,MATCH("*"&amp;$I$50&amp;"*",ORARIO_GENERALE!K13,0)),"")</f>
        <v/>
      </c>
      <c r="K61" s="272" t="str">
        <f t="array" ref="K61">IFERROR(INDEX(ORARIO_GENERALE!$K$3:$M$3,MATCH("*"&amp;$I$50&amp;"*",ORARIO_GENERALE!K24:M24,0)),"")</f>
        <v/>
      </c>
      <c r="L61" s="272" t="str">
        <f t="array" ref="L61">IFERROR(INDEX(ORARIO_GENERALE!$K$3:$M$3,MATCH("*"&amp;$I$50&amp;"*",#REF!,0)),"")</f>
        <v/>
      </c>
      <c r="M61" s="272" t="str">
        <f t="array" ref="M61">IFERROR(INDEX(ORARIO_GENERALE!$K$3:$M$3,MATCH("*"&amp;$I$50&amp;"*",#REF!,0)),"")</f>
        <v/>
      </c>
      <c r="N61" s="273" t="str">
        <f t="array" ref="N61">IFERROR(INDEX(ORARIO_GENERALE!$K$3:$M$3,MATCH("*"&amp;$I$50&amp;"*",ORARIO_GENERALE!K58:M58,0)),"")</f>
        <v/>
      </c>
      <c r="P61" s="271" t="str">
        <f>ORARIO_GENERALE!J13</f>
        <v/>
      </c>
      <c r="Q61" s="272" t="str">
        <f t="array" ref="Q61">IFERROR(INDEX(ORARIO_GENERALE!$K$3:$M$3,MATCH("*"&amp;$P$50&amp;"*",ORARIO_GENERALE!K13,0)),"")</f>
        <v/>
      </c>
      <c r="R61" s="272" t="str">
        <f t="array" ref="R61">IFERROR(INDEX(ORARIO_GENERALE!$K$3:$M$3,MATCH("*"&amp;$P$50&amp;"*",ORARIO_GENERALE!K24:M24,0)),"")</f>
        <v/>
      </c>
      <c r="S61" s="272" t="str">
        <f t="array" ref="S61">IFERROR(INDEX(ORARIO_GENERALE!$K$3:$M$3,MATCH("*"&amp;$P$50&amp;"*",#REF!,0)),"")</f>
        <v/>
      </c>
      <c r="T61" s="272" t="str">
        <f t="array" ref="T61">IFERROR(INDEX(ORARIO_GENERALE!$K$3:$M$3,MATCH("*"&amp;$P$50&amp;"*",#REF!,0)),"")</f>
        <v/>
      </c>
      <c r="U61" s="273" t="str">
        <f t="array" ref="U61">IFERROR(INDEX(ORARIO_GENERALE!$K$3:$M$3,MATCH("*"&amp;$P$50&amp;"*",ORARIO_GENERALE!K58:M58,0)),"")</f>
        <v/>
      </c>
    </row>
    <row r="62" ht="15.75" customHeight="1">
      <c r="B62" s="271" t="str">
        <f>ORARIO_GENERALE!J14</f>
        <v/>
      </c>
      <c r="C62" s="272" t="str">
        <f t="array" ref="C62">IFERROR(INDEX(ORARIO_GENERALE!$K$3:$M$3,MATCH("*"&amp;$B$50&amp;"*",ORARIO_GENERALE!K14,0)),"")</f>
        <v/>
      </c>
      <c r="D62" s="272" t="str">
        <f t="array" ref="D62">IFERROR(INDEX(ORARIO_GENERALE!$K$3:$M$3,MATCH("*"&amp;$B$50&amp;"*",ORARIO_GENERALE!K27:M27,0)),"")</f>
        <v/>
      </c>
      <c r="E62" s="272" t="str">
        <f t="array" ref="E62">IFERROR(INDEX(ORARIO_GENERALE!$K$3:$M$3,MATCH("*"&amp;$B$50&amp;"*",#REF!,0)),"")</f>
        <v/>
      </c>
      <c r="F62" s="272" t="str">
        <f t="array" ref="F62">IFERROR(INDEX(ORARIO_GENERALE!$K$3:$M$3,MATCH("*"&amp;$B$50&amp;"*",#REF!,0)),"")</f>
        <v/>
      </c>
      <c r="G62" s="273" t="str">
        <f t="array" ref="G62">IFERROR(INDEX(ORARIO_GENERALE!$K$3:$M$3,MATCH("*"&amp;$B$50&amp;"*",#REF!,0)),"")</f>
        <v/>
      </c>
      <c r="I62" s="271" t="str">
        <f>ORARIO_GENERALE!J14</f>
        <v/>
      </c>
      <c r="J62" s="272" t="str">
        <f t="array" ref="J62">IFERROR(INDEX(ORARIO_GENERALE!$K$3:$M$3,MATCH("*"&amp;$I$50&amp;"*",ORARIO_GENERALE!K14,0)),"")</f>
        <v/>
      </c>
      <c r="K62" s="272" t="str">
        <f t="array" ref="K62">IFERROR(INDEX(ORARIO_GENERALE!$K$3:$M$3,MATCH("*"&amp;$I$50&amp;"*",ORARIO_GENERALE!K27:M27,0)),"")</f>
        <v/>
      </c>
      <c r="L62" s="272" t="str">
        <f t="array" ref="L62">IFERROR(INDEX(ORARIO_GENERALE!$K$3:$M$3,MATCH("*"&amp;$I$50&amp;"*",#REF!,0)),"")</f>
        <v/>
      </c>
      <c r="M62" s="272" t="str">
        <f t="array" ref="M62">IFERROR(INDEX(ORARIO_GENERALE!$K$3:$M$3,MATCH("*"&amp;$I$50&amp;"*",#REF!,0)),"")</f>
        <v/>
      </c>
      <c r="N62" s="273" t="str">
        <f t="array" ref="N62">IFERROR(INDEX(ORARIO_GENERALE!$K$3:$M$3,MATCH("*"&amp;$I$50&amp;"*",#REF!,0)),"")</f>
        <v/>
      </c>
      <c r="P62" s="271" t="str">
        <f>ORARIO_GENERALE!J14</f>
        <v/>
      </c>
      <c r="Q62" s="272" t="str">
        <f t="array" ref="Q62">IFERROR(INDEX(ORARIO_GENERALE!$K$3:$M$3,MATCH("*"&amp;$P$50&amp;"*",ORARIO_GENERALE!K14,0)),"")</f>
        <v/>
      </c>
      <c r="R62" s="272" t="str">
        <f t="array" ref="R62">IFERROR(INDEX(ORARIO_GENERALE!$K$3:$M$3,MATCH("*"&amp;$P$50&amp;"*",ORARIO_GENERALE!K27:M27,0)),"")</f>
        <v/>
      </c>
      <c r="S62" s="272" t="str">
        <f t="array" ref="S62">IFERROR(INDEX(ORARIO_GENERALE!$K$3:$M$3,MATCH("*"&amp;$P$50&amp;"*",#REF!,0)),"")</f>
        <v/>
      </c>
      <c r="T62" s="272" t="str">
        <f t="array" ref="T62">IFERROR(INDEX(ORARIO_GENERALE!$K$3:$M$3,MATCH("*"&amp;$P$50&amp;"*",#REF!,0)),"")</f>
        <v/>
      </c>
      <c r="U62" s="273" t="str">
        <f t="array" ref="U62">IFERROR(INDEX(ORARIO_GENERALE!$K$3:$M$3,MATCH("*"&amp;$P$50&amp;"*",#REF!,0)),"")</f>
        <v/>
      </c>
    </row>
    <row r="63" ht="15.75" customHeight="1">
      <c r="B63" s="299" t="str">
        <f>#REF!</f>
        <v>#REF!</v>
      </c>
      <c r="C63" s="300" t="str">
        <f t="array" ref="C63">IFERROR(INDEX(ORARIO_GENERALE!$K$3:$M$3,MATCH("*"&amp;$B$50&amp;"*",#REF!,0)),"")</f>
        <v/>
      </c>
      <c r="D63" s="300" t="str">
        <f t="array" ref="D63">IFERROR(INDEX(ORARIO_GENERALE!$K$3:$M$3,MATCH("*"&amp;$B$50&amp;"*",#REF!,0)),"")</f>
        <v/>
      </c>
      <c r="E63" s="300" t="str">
        <f t="array" ref="E63">IFERROR(INDEX(ORARIO_GENERALE!$K$3:$M$3,MATCH("*"&amp;$B$50&amp;"*",#REF!,0)),"")</f>
        <v/>
      </c>
      <c r="F63" s="300" t="str">
        <f t="array" ref="F63">IFERROR(INDEX(ORARIO_GENERALE!$K$3:$M$3,MATCH("*"&amp;$B$50&amp;"*",#REF!,0)),"")</f>
        <v/>
      </c>
      <c r="G63" s="302" t="str">
        <f t="array" ref="G63">IFERROR(INDEX(ORARIO_GENERALE!$K$3:$M$3,MATCH("*"&amp;$B$50&amp;"*",#REF!,0)),"")</f>
        <v/>
      </c>
      <c r="I63" s="299" t="str">
        <f>#REF!</f>
        <v>#REF!</v>
      </c>
      <c r="J63" s="300" t="str">
        <f t="array" ref="J63">IFERROR(INDEX(ORARIO_GENERALE!$K$3:$M$3,MATCH("*"&amp;$I$50&amp;"*",#REF!,0)),"")</f>
        <v/>
      </c>
      <c r="K63" s="300" t="str">
        <f t="array" ref="K63">IFERROR(INDEX(ORARIO_GENERALE!$K$3:$M$3,MATCH("*"&amp;$I$50&amp;"*",#REF!,0)),"")</f>
        <v/>
      </c>
      <c r="L63" s="300" t="str">
        <f t="array" ref="L63">IFERROR(INDEX(ORARIO_GENERALE!$K$3:$M$3,MATCH("*"&amp;$I$50&amp;"*",#REF!,0)),"")</f>
        <v/>
      </c>
      <c r="M63" s="300" t="str">
        <f t="array" ref="M63">IFERROR(INDEX(ORARIO_GENERALE!$K$3:$M$3,MATCH("*"&amp;$I$50&amp;"*",#REF!,0)),"")</f>
        <v/>
      </c>
      <c r="N63" s="302" t="str">
        <f t="array" ref="N63">IFERROR(INDEX(ORARIO_GENERALE!$K$3:$M$3,MATCH("*"&amp;$I$50&amp;"*",#REF!,0)),"")</f>
        <v/>
      </c>
      <c r="P63" s="299" t="str">
        <f>#REF!</f>
        <v>#REF!</v>
      </c>
      <c r="Q63" s="300" t="str">
        <f t="array" ref="Q63">IFERROR(INDEX(ORARIO_GENERALE!$K$3:$M$3,MATCH("*"&amp;$P$50&amp;"*",#REF!,0)),"")</f>
        <v/>
      </c>
      <c r="R63" s="300" t="str">
        <f t="array" ref="R63">IFERROR(INDEX(ORARIO_GENERALE!$K$3:$M$3,MATCH("*"&amp;$P$50&amp;"*",#REF!,0)),"")</f>
        <v/>
      </c>
      <c r="S63" s="300" t="str">
        <f t="array" ref="S63">IFERROR(INDEX(ORARIO_GENERALE!$K$3:$M$3,MATCH("*"&amp;$P$50&amp;"*",#REF!,0)),"")</f>
        <v/>
      </c>
      <c r="T63" s="300" t="str">
        <f t="array" ref="T63">IFERROR(INDEX(ORARIO_GENERALE!$K$3:$M$3,MATCH("*"&amp;$P$50&amp;"*",#REF!,0)),"")</f>
        <v/>
      </c>
      <c r="U63" s="302" t="str">
        <f t="array" ref="U63">IFERROR(INDEX(ORARIO_GENERALE!$K$3:$M$3,MATCH("*"&amp;$P$50&amp;"*",#REF!,0)),"")</f>
        <v/>
      </c>
    </row>
    <row r="64" ht="15.75" customHeight="1"/>
    <row r="65" ht="15.75" customHeight="1">
      <c r="B65" s="253" t="s">
        <v>195</v>
      </c>
      <c r="C65" s="254"/>
      <c r="D65" s="254"/>
      <c r="E65" s="254"/>
      <c r="F65" s="254"/>
      <c r="G65" s="255"/>
      <c r="I65" s="253" t="s">
        <v>128</v>
      </c>
      <c r="J65" s="254"/>
      <c r="K65" s="254"/>
      <c r="L65" s="254"/>
      <c r="M65" s="254"/>
      <c r="N65" s="255"/>
      <c r="P65" s="253" t="s">
        <v>196</v>
      </c>
      <c r="Q65" s="254"/>
      <c r="R65" s="254"/>
      <c r="S65" s="254"/>
      <c r="T65" s="254"/>
      <c r="U65" s="255"/>
    </row>
    <row r="66" ht="15.75" customHeight="1">
      <c r="B66" s="262"/>
      <c r="C66" s="263" t="s">
        <v>19</v>
      </c>
      <c r="D66" s="263" t="s">
        <v>22</v>
      </c>
      <c r="E66" s="263" t="s">
        <v>23</v>
      </c>
      <c r="F66" s="263" t="s">
        <v>24</v>
      </c>
      <c r="G66" s="264" t="s">
        <v>26</v>
      </c>
      <c r="I66" s="262"/>
      <c r="J66" s="263" t="s">
        <v>19</v>
      </c>
      <c r="K66" s="263" t="s">
        <v>22</v>
      </c>
      <c r="L66" s="263" t="s">
        <v>23</v>
      </c>
      <c r="M66" s="263" t="s">
        <v>24</v>
      </c>
      <c r="N66" s="264" t="s">
        <v>26</v>
      </c>
      <c r="P66" s="262"/>
      <c r="Q66" s="263" t="s">
        <v>19</v>
      </c>
      <c r="R66" s="263" t="s">
        <v>22</v>
      </c>
      <c r="S66" s="263" t="s">
        <v>23</v>
      </c>
      <c r="T66" s="263" t="s">
        <v>24</v>
      </c>
      <c r="U66" s="264" t="s">
        <v>26</v>
      </c>
    </row>
    <row r="67" ht="15.75" customHeight="1">
      <c r="B67" s="271" t="str">
        <f>ORARIO_GENERALE!J4</f>
        <v/>
      </c>
      <c r="C67" s="272" t="str">
        <f t="array" ref="C67">IFERROR(INDEX(ORARIO_GENERALE!$K$3:$M$3,MATCH("*"&amp;$B$65&amp;"*",#REF!,0)),"")</f>
        <v/>
      </c>
      <c r="D67" s="272" t="str">
        <f t="array" ref="D67">IFERROR(INDEX(ORARIO_GENERALE!$K$3:$M$3,MATCH("*"&amp;$B$65&amp;"*",ORARIO_GENERALE!K15:M15,0)),"")</f>
        <v/>
      </c>
      <c r="E67" s="272" t="str">
        <f t="array" ref="E67">IFERROR(INDEX(ORARIO_GENERALE!$K$3:$M$3,MATCH("*"&amp;$B$65&amp;"*",#REF!,0)),"")</f>
        <v/>
      </c>
      <c r="F67" s="272" t="str">
        <f t="array" ref="F67">IFERROR(INDEX(ORARIO_GENERALE!$K$3:$M$3,MATCH("*"&amp;$B$65&amp;"*",ORARIO_GENERALE!N38:O38,0)),"")</f>
        <v/>
      </c>
      <c r="G67" s="273" t="str">
        <f t="array" ref="G67">IFERROR(INDEX(ORARIO_GENERALE!$K$3:$M$3,MATCH("*"&amp;$B$65&amp;"*",ORARIO_GENERALE!K48,0)),"")</f>
        <v/>
      </c>
      <c r="I67" s="271" t="str">
        <f>ORARIO_GENERALE!J4</f>
        <v/>
      </c>
      <c r="J67" s="272" t="str">
        <f t="array" ref="J67">IFERROR(INDEX(ORARIO_GENERALE!$K$3:$M$3,MATCH("*"&amp;$I$65&amp;"*",#REF!,0)),"")</f>
        <v/>
      </c>
      <c r="K67" s="272" t="str">
        <f t="array" ref="K67">IFERROR(INDEX(ORARIO_GENERALE!$K$3:$M$3,MATCH("*"&amp;$I$65&amp;"*",ORARIO_GENERALE!K15:M15,0)),"")</f>
        <v/>
      </c>
      <c r="L67" s="272" t="str">
        <f t="array" ref="L67">IFERROR(INDEX(ORARIO_GENERALE!$K$3:$M$3,MATCH("*"&amp;$I$65&amp;"*",#REF!,0)),"")</f>
        <v/>
      </c>
      <c r="M67" s="272" t="str">
        <f t="array" ref="M67">IFERROR(INDEX(ORARIO_GENERALE!$K$3:$M$3,MATCH("*"&amp;$I$65&amp;"*",ORARIO_GENERALE!N38:O38,0)),"")</f>
        <v/>
      </c>
      <c r="N67" s="273" t="str">
        <f t="array" ref="N67">IFERROR(INDEX(ORARIO_GENERALE!$K$3:$M$3,MATCH("*"&amp;$I$65&amp;"*",ORARIO_GENERALE!K48,0)),"")</f>
        <v/>
      </c>
      <c r="P67" s="271" t="str">
        <f>ORARIO_GENERALE!J4</f>
        <v/>
      </c>
      <c r="Q67" s="272" t="str">
        <f t="array" ref="Q67">IFERROR(INDEX(ORARIO_GENERALE!$K$3:$M$3,MATCH("*"&amp;$P$65&amp;"*",#REF!,0)),"")</f>
        <v/>
      </c>
      <c r="R67" s="272" t="str">
        <f t="array" ref="R67">IFERROR(INDEX(ORARIO_GENERALE!$K$3:$M$3,MATCH("*"&amp;$P$65&amp;"*",ORARIO_GENERALE!K15:M15,0)),"")</f>
        <v/>
      </c>
      <c r="S67" s="272" t="str">
        <f t="array" ref="S67">IFERROR(INDEX(ORARIO_GENERALE!$K$3:$M$3,MATCH("*"&amp;$P$65&amp;"*",#REF!,0)),"")</f>
        <v/>
      </c>
      <c r="T67" s="272" t="str">
        <f t="array" ref="T67">IFERROR(INDEX(ORARIO_GENERALE!$K$3:$M$3,MATCH("*"&amp;$P$65&amp;"*",ORARIO_GENERALE!N38:O38,0)),"")</f>
        <v/>
      </c>
      <c r="U67" s="273" t="str">
        <f t="array" ref="U67">IFERROR(INDEX(ORARIO_GENERALE!$K$3:$M$3,MATCH("*"&amp;$P$65&amp;"*",ORARIO_GENERALE!K48,0)),"")</f>
        <v/>
      </c>
    </row>
    <row r="68" ht="15.75" customHeight="1">
      <c r="B68" s="271" t="str">
        <f>ORARIO_GENERALE!J5</f>
        <v/>
      </c>
      <c r="C68" s="272" t="str">
        <f t="array" ref="C68">IFERROR(INDEX(ORARIO_GENERALE!$K$3:$M$3,MATCH("*"&amp;$B$65&amp;"*",#REF!,0)),"")</f>
        <v/>
      </c>
      <c r="D68" s="272" t="str">
        <f t="array" ref="D68">IFERROR(INDEX(ORARIO_GENERALE!$K$3:$M$3,MATCH("*"&amp;$B$65&amp;"*",ORARIO_GENERALE!K16:M16,0)),"")</f>
        <v/>
      </c>
      <c r="E68" s="272" t="str">
        <f t="array" ref="E68">IFERROR(INDEX(ORARIO_GENERALE!$K$3:$M$3,MATCH("*"&amp;$B$65&amp;"*",#REF!,0)),"")</f>
        <v/>
      </c>
      <c r="F68" s="272" t="str">
        <f t="array" ref="F68">IFERROR(INDEX(ORARIO_GENERALE!$K$3:$M$3,MATCH("*"&amp;$B$65&amp;"*",ORARIO_GENERALE!N39:O39,0)),"")</f>
        <v/>
      </c>
      <c r="G68" s="273" t="str">
        <f t="array" ref="G68">IFERROR(INDEX(ORARIO_GENERALE!$K$3:$M$3,MATCH("*"&amp;$B$65&amp;"*",ORARIO_GENERALE!K49,0)),"")</f>
        <v/>
      </c>
      <c r="I68" s="271" t="str">
        <f>ORARIO_GENERALE!J5</f>
        <v/>
      </c>
      <c r="J68" s="272" t="str">
        <f t="array" ref="J68">IFERROR(INDEX(ORARIO_GENERALE!$K$3:$M$3,MATCH("*"&amp;$I$65&amp;"*",#REF!,0)),"")</f>
        <v/>
      </c>
      <c r="K68" s="272" t="str">
        <f t="array" ref="K68">IFERROR(INDEX(ORARIO_GENERALE!$K$3:$M$3,MATCH("*"&amp;$I$65&amp;"*",ORARIO_GENERALE!K16:M16,0)),"")</f>
        <v/>
      </c>
      <c r="L68" s="272" t="str">
        <f t="array" ref="L68">IFERROR(INDEX(ORARIO_GENERALE!$K$3:$M$3,MATCH("*"&amp;$I$65&amp;"*",#REF!,0)),"")</f>
        <v/>
      </c>
      <c r="M68" s="272" t="str">
        <f t="array" ref="M68">IFERROR(INDEX(ORARIO_GENERALE!$K$3:$M$3,MATCH("*"&amp;$I$65&amp;"*",ORARIO_GENERALE!N39:O39,0)),"")</f>
        <v/>
      </c>
      <c r="N68" s="273" t="str">
        <f t="array" ref="N68">IFERROR(INDEX(ORARIO_GENERALE!$K$3:$M$3,MATCH("*"&amp;$I$65&amp;"*",ORARIO_GENERALE!K49,0)),"")</f>
        <v/>
      </c>
      <c r="P68" s="271" t="str">
        <f>ORARIO_GENERALE!J5</f>
        <v/>
      </c>
      <c r="Q68" s="272" t="str">
        <f t="array" ref="Q68">IFERROR(INDEX(ORARIO_GENERALE!$K$3:$M$3,MATCH("*"&amp;$P$65&amp;"*",#REF!,0)),"")</f>
        <v/>
      </c>
      <c r="R68" s="272" t="str">
        <f t="array" ref="R68">IFERROR(INDEX(ORARIO_GENERALE!$K$3:$M$3,MATCH("*"&amp;$P$65&amp;"*",ORARIO_GENERALE!K16:M16,0)),"")</f>
        <v/>
      </c>
      <c r="S68" s="272" t="str">
        <f t="array" ref="S68">IFERROR(INDEX(ORARIO_GENERALE!$K$3:$M$3,MATCH("*"&amp;$P$65&amp;"*",#REF!,0)),"")</f>
        <v/>
      </c>
      <c r="T68" s="272" t="str">
        <f t="array" ref="T68">IFERROR(INDEX(ORARIO_GENERALE!$K$3:$M$3,MATCH("*"&amp;$P$65&amp;"*",ORARIO_GENERALE!N39:O39,0)),"")</f>
        <v/>
      </c>
      <c r="U68" s="273" t="str">
        <f t="array" ref="U68">IFERROR(INDEX(ORARIO_GENERALE!$K$3:$M$3,MATCH("*"&amp;$P$65&amp;"*",ORARIO_GENERALE!K49,0)),"")</f>
        <v/>
      </c>
    </row>
    <row r="69" ht="15.75" customHeight="1">
      <c r="B69" s="271" t="str">
        <f>ORARIO_GENERALE!J6</f>
        <v/>
      </c>
      <c r="C69" s="272" t="str">
        <f t="array" ref="C69">IFERROR(INDEX(ORARIO_GENERALE!$K$3:$M$3,MATCH("*"&amp;$B$65&amp;"*",#REF!,0)),"")</f>
        <v/>
      </c>
      <c r="D69" s="272" t="str">
        <f t="array" ref="D69">IFERROR(INDEX(ORARIO_GENERALE!$K$3:$M$3,MATCH("*"&amp;$B$65&amp;"*",ORARIO_GENERALE!K17:M17,0)),"")</f>
        <v/>
      </c>
      <c r="E69" s="272" t="str">
        <f t="array" ref="E69">IFERROR(INDEX(ORARIO_GENERALE!$K$3:$M$3,MATCH("*"&amp;$B$65&amp;"*",#REF!,0)),"")</f>
        <v/>
      </c>
      <c r="F69" s="272" t="str">
        <f t="array" ref="F69">IFERROR(INDEX(ORARIO_GENERALE!$K$3:$M$3,MATCH("*"&amp;$B$65&amp;"*",ORARIO_GENERALE!K41:M41,0)),"")</f>
        <v/>
      </c>
      <c r="G69" s="273" t="str">
        <f t="array" ref="G69">IFERROR(INDEX(ORARIO_GENERALE!$K$3:$M$3,MATCH("*"&amp;$B$65&amp;"*",ORARIO_GENERALE!K50:M50,0)),"")</f>
        <v/>
      </c>
      <c r="I69" s="271" t="str">
        <f>ORARIO_GENERALE!J6</f>
        <v/>
      </c>
      <c r="J69" s="272" t="str">
        <f t="array" ref="J69">IFERROR(INDEX(ORARIO_GENERALE!$K$3:$M$3,MATCH("*"&amp;$I$65&amp;"*",#REF!,0)),"")</f>
        <v/>
      </c>
      <c r="K69" s="272" t="str">
        <f t="array" ref="K69">IFERROR(INDEX(ORARIO_GENERALE!$K$3:$M$3,MATCH("*"&amp;$I$65&amp;"*",ORARIO_GENERALE!K17:M17,0)),"")</f>
        <v/>
      </c>
      <c r="L69" s="272" t="str">
        <f t="array" ref="L69">IFERROR(INDEX(ORARIO_GENERALE!$K$3:$M$3,MATCH("*"&amp;$I$65&amp;"*",#REF!,0)),"")</f>
        <v/>
      </c>
      <c r="M69" s="272" t="str">
        <f t="array" ref="M69">IFERROR(INDEX(ORARIO_GENERALE!$K$3:$M$3,MATCH("*"&amp;$I$65&amp;"*",ORARIO_GENERALE!K41:M41,0)),"")</f>
        <v/>
      </c>
      <c r="N69" s="273" t="str">
        <f t="array" ref="N69">IFERROR(INDEX(ORARIO_GENERALE!$K$3:$M$3,MATCH("*"&amp;$I$65&amp;"*",ORARIO_GENERALE!K50:M50,0)),"")</f>
        <v/>
      </c>
      <c r="P69" s="271" t="str">
        <f>ORARIO_GENERALE!J6</f>
        <v/>
      </c>
      <c r="Q69" s="272" t="str">
        <f t="array" ref="Q69">IFERROR(INDEX(ORARIO_GENERALE!$K$3:$M$3,MATCH("*"&amp;$P$65&amp;"*",#REF!,0)),"")</f>
        <v/>
      </c>
      <c r="R69" s="272" t="str">
        <f t="array" ref="R69">IFERROR(INDEX(ORARIO_GENERALE!$K$3:$M$3,MATCH("*"&amp;$P$65&amp;"*",ORARIO_GENERALE!K17:M17,0)),"")</f>
        <v/>
      </c>
      <c r="S69" s="272" t="str">
        <f t="array" ref="S69">IFERROR(INDEX(ORARIO_GENERALE!$K$3:$M$3,MATCH("*"&amp;$P$65&amp;"*",#REF!,0)),"")</f>
        <v/>
      </c>
      <c r="T69" s="272" t="str">
        <f t="array" ref="T69">IFERROR(INDEX(ORARIO_GENERALE!$K$3:$M$3,MATCH("*"&amp;$P$65&amp;"*",ORARIO_GENERALE!K41:M41,0)),"")</f>
        <v/>
      </c>
      <c r="U69" s="273" t="str">
        <f t="array" ref="U69">IFERROR(INDEX(ORARIO_GENERALE!$K$3:$M$3,MATCH("*"&amp;$P$65&amp;"*",ORARIO_GENERALE!K50:M50,0)),"")</f>
        <v/>
      </c>
    </row>
    <row r="70" ht="15.75" customHeight="1">
      <c r="B70" s="271" t="str">
        <f>ORARIO_GENERALE!J7</f>
        <v/>
      </c>
      <c r="C70" s="272" t="str">
        <f t="array" ref="C70">IFERROR(INDEX(ORARIO_GENERALE!$K$3:$M$3,MATCH("*"&amp;$B$65&amp;"*",ORARIO_GENERALE!K7:M7,0)),"")</f>
        <v/>
      </c>
      <c r="D70" s="272" t="str">
        <f t="array" ref="D70">IFERROR(INDEX(ORARIO_GENERALE!$K$3:$M$3,MATCH("*"&amp;$B$65&amp;"*",ORARIO_GENERALE!K18:M18,0)),"")</f>
        <v/>
      </c>
      <c r="E70" s="272" t="str">
        <f t="array" ref="E70">IFERROR(INDEX(ORARIO_GENERALE!$K$3:$M$3,MATCH("*"&amp;$B$65&amp;"*",#REF!,0)),"")</f>
        <v/>
      </c>
      <c r="F70" s="272" t="str">
        <f t="array" ref="F70">IFERROR(INDEX(ORARIO_GENERALE!$K$3:$M$3,MATCH("*"&amp;$B$65&amp;"*",ORARIO_GENERALE!K42:M42,0)),"")</f>
        <v/>
      </c>
      <c r="G70" s="273" t="str">
        <f t="array" ref="G70">IFERROR(INDEX(ORARIO_GENERALE!$K$3:$M$3,MATCH("*"&amp;$B$65&amp;"*",ORARIO_GENERALE!K51:M51,0)),"")</f>
        <v/>
      </c>
      <c r="I70" s="271" t="str">
        <f>ORARIO_GENERALE!J7</f>
        <v/>
      </c>
      <c r="J70" s="272" t="str">
        <f t="array" ref="J70">IFERROR(INDEX(ORARIO_GENERALE!$K$3:$M$3,MATCH("*"&amp;$I$65&amp;"*",ORARIO_GENERALE!K7:M7,0)),"")</f>
        <v/>
      </c>
      <c r="K70" s="272" t="str">
        <f t="array" ref="K70">IFERROR(INDEX(ORARIO_GENERALE!$K$3:$M$3,MATCH("*"&amp;$I$65&amp;"*",ORARIO_GENERALE!K18:M18,0)),"")</f>
        <v/>
      </c>
      <c r="L70" s="272" t="str">
        <f t="array" ref="L70">IFERROR(INDEX(ORARIO_GENERALE!$K$3:$M$3,MATCH("*"&amp;$I$65&amp;"*",#REF!,0)),"")</f>
        <v/>
      </c>
      <c r="M70" s="272" t="str">
        <f t="array" ref="M70">IFERROR(INDEX(ORARIO_GENERALE!$K$3:$M$3,MATCH("*"&amp;$I$65&amp;"*",ORARIO_GENERALE!K42:M42,0)),"")</f>
        <v/>
      </c>
      <c r="N70" s="273" t="str">
        <f t="array" ref="N70">IFERROR(INDEX(ORARIO_GENERALE!$K$3:$M$3,MATCH("*"&amp;$I$65&amp;"*",ORARIO_GENERALE!K51:M51,0)),"")</f>
        <v/>
      </c>
      <c r="P70" s="271" t="str">
        <f>ORARIO_GENERALE!J7</f>
        <v/>
      </c>
      <c r="Q70" s="272" t="str">
        <f t="array" ref="Q70">IFERROR(INDEX(ORARIO_GENERALE!$K$3:$M$3,MATCH("*"&amp;$P$65&amp;"*",ORARIO_GENERALE!K7:M7,0)),"")</f>
        <v/>
      </c>
      <c r="R70" s="272" t="str">
        <f t="array" ref="R70">IFERROR(INDEX(ORARIO_GENERALE!$K$3:$M$3,MATCH("*"&amp;$P$65&amp;"*",ORARIO_GENERALE!K18:M18,0)),"")</f>
        <v/>
      </c>
      <c r="S70" s="272" t="str">
        <f t="array" ref="S70">IFERROR(INDEX(ORARIO_GENERALE!$K$3:$M$3,MATCH("*"&amp;$P$65&amp;"*",#REF!,0)),"")</f>
        <v/>
      </c>
      <c r="T70" s="272" t="str">
        <f t="array" ref="T70">IFERROR(INDEX(ORARIO_GENERALE!$K$3:$M$3,MATCH("*"&amp;$P$65&amp;"*",ORARIO_GENERALE!K42:M42,0)),"")</f>
        <v/>
      </c>
      <c r="U70" s="273" t="str">
        <f t="array" ref="U70">IFERROR(INDEX(ORARIO_GENERALE!$K$3:$M$3,MATCH("*"&amp;$P$65&amp;"*",ORARIO_GENERALE!K51:M51,0)),"")</f>
        <v/>
      </c>
    </row>
    <row r="71" ht="15.75" customHeight="1">
      <c r="B71" s="271" t="str">
        <f>ORARIO_GENERALE!J8</f>
        <v/>
      </c>
      <c r="C71" s="272" t="str">
        <f t="array" ref="C71">IFERROR(INDEX(ORARIO_GENERALE!$K$3:$M$3,MATCH("*"&amp;$B$65&amp;"*",ORARIO_GENERALE!K8:M8,0)),"")</f>
        <v/>
      </c>
      <c r="D71" s="272" t="str">
        <f t="array" ref="D71">IFERROR(INDEX(ORARIO_GENERALE!$K$3:$M$3,MATCH("*"&amp;$B$65&amp;"*",ORARIO_GENERALE!K19:M19,0)),"")</f>
        <v/>
      </c>
      <c r="E71" s="272" t="str">
        <f t="array" ref="E71">IFERROR(INDEX(ORARIO_GENERALE!$K$3:$M$3,MATCH("*"&amp;$B$65&amp;"*",#REF!,0)),"")</f>
        <v/>
      </c>
      <c r="F71" s="272" t="str">
        <f t="array" ref="F71">IFERROR(INDEX(ORARIO_GENERALE!$K$3:$M$3,MATCH("*"&amp;$B$65&amp;"*",#REF!,0)),"")</f>
        <v/>
      </c>
      <c r="G71" s="273" t="str">
        <f t="array" ref="G71">IFERROR(INDEX(ORARIO_GENERALE!$K$3:$M$3,MATCH("*"&amp;$B$65&amp;"*",#REF!,0)),"")</f>
        <v/>
      </c>
      <c r="I71" s="271" t="str">
        <f>ORARIO_GENERALE!J8</f>
        <v/>
      </c>
      <c r="J71" s="272" t="str">
        <f t="array" ref="J71">IFERROR(INDEX(ORARIO_GENERALE!$K$3:$M$3,MATCH("*"&amp;$I$65&amp;"*",ORARIO_GENERALE!K8:M8,0)),"")</f>
        <v/>
      </c>
      <c r="K71" s="272" t="str">
        <f t="array" ref="K71">IFERROR(INDEX(ORARIO_GENERALE!$K$3:$M$3,MATCH("*"&amp;$I$65&amp;"*",ORARIO_GENERALE!K19:M19,0)),"")</f>
        <v/>
      </c>
      <c r="L71" s="272" t="str">
        <f t="array" ref="L71">IFERROR(INDEX(ORARIO_GENERALE!$K$3:$M$3,MATCH("*"&amp;$I$65&amp;"*",#REF!,0)),"")</f>
        <v/>
      </c>
      <c r="M71" s="272" t="str">
        <f t="array" ref="M71">IFERROR(INDEX(ORARIO_GENERALE!$K$3:$M$3,MATCH("*"&amp;$I$65&amp;"*",#REF!,0)),"")</f>
        <v/>
      </c>
      <c r="N71" s="273" t="str">
        <f t="array" ref="N71">IFERROR(INDEX(ORARIO_GENERALE!$K$3:$M$3,MATCH("*"&amp;$I$65&amp;"*",#REF!,0)),"")</f>
        <v/>
      </c>
      <c r="P71" s="271" t="str">
        <f>ORARIO_GENERALE!J8</f>
        <v/>
      </c>
      <c r="Q71" s="272" t="str">
        <f t="array" ref="Q71">IFERROR(INDEX(ORARIO_GENERALE!$K$3:$M$3,MATCH("*"&amp;$P$65&amp;"*",ORARIO_GENERALE!K8:M8,0)),"")</f>
        <v/>
      </c>
      <c r="R71" s="272" t="str">
        <f t="array" ref="R71">IFERROR(INDEX(ORARIO_GENERALE!$K$3:$M$3,MATCH("*"&amp;$P$65&amp;"*",ORARIO_GENERALE!K19:M19,0)),"")</f>
        <v/>
      </c>
      <c r="S71" s="272" t="str">
        <f t="array" ref="S71">IFERROR(INDEX(ORARIO_GENERALE!$K$3:$M$3,MATCH("*"&amp;$P$65&amp;"*",#REF!,0)),"")</f>
        <v/>
      </c>
      <c r="T71" s="272" t="str">
        <f t="array" ref="T71">IFERROR(INDEX(ORARIO_GENERALE!$K$3:$M$3,MATCH("*"&amp;$P$65&amp;"*",#REF!,0)),"")</f>
        <v/>
      </c>
      <c r="U71" s="273" t="str">
        <f t="array" ref="U71">IFERROR(INDEX(ORARIO_GENERALE!$K$3:$M$3,MATCH("*"&amp;$P$65&amp;"*",#REF!,0)),"")</f>
        <v/>
      </c>
    </row>
    <row r="72" ht="15.75" customHeight="1">
      <c r="B72" s="271" t="str">
        <f>ORARIO_GENERALE!J9</f>
        <v/>
      </c>
      <c r="C72" s="272" t="str">
        <f t="array" ref="C72">IFERROR(INDEX(ORARIO_GENERALE!$K$3:$M$3,MATCH("*"&amp;$B$65&amp;"*",ORARIO_GENERALE!K9:M9,0)),"")</f>
        <v/>
      </c>
      <c r="D72" s="272" t="str">
        <f t="array" ref="D72">IFERROR(INDEX(ORARIO_GENERALE!$K$3:$M$3,MATCH("*"&amp;$B$65&amp;"*",ORARIO_GENERALE!K20:M20,0)),"")</f>
        <v/>
      </c>
      <c r="E72" s="272" t="str">
        <f t="array" ref="E72">IFERROR(INDEX(ORARIO_GENERALE!$K$3:$M$3,MATCH("*"&amp;$B$65&amp;"*",ORARIO_GENERALE!K43:M43,0)),"")</f>
        <v/>
      </c>
      <c r="F72" s="272" t="str">
        <f t="array" ref="F72">IFERROR(INDEX(ORARIO_GENERALE!$K$3:$M$3,MATCH("*"&amp;$B$65&amp;"*",#REF!,0)),"")</f>
        <v/>
      </c>
      <c r="G72" s="273" t="str">
        <f t="array" ref="G72">IFERROR(INDEX(ORARIO_GENERALE!$K$3:$M$3,MATCH("*"&amp;$B$65&amp;"*",ORARIO_GENERALE!K54:M54,0)),"")</f>
        <v/>
      </c>
      <c r="I72" s="271" t="str">
        <f>ORARIO_GENERALE!J9</f>
        <v/>
      </c>
      <c r="J72" s="272" t="str">
        <f t="array" ref="J72">IFERROR(INDEX(ORARIO_GENERALE!$K$3:$M$3,MATCH("*"&amp;$I$65&amp;"*",ORARIO_GENERALE!K9:M9,0)),"")</f>
        <v/>
      </c>
      <c r="K72" s="272" t="str">
        <f t="array" ref="K72">IFERROR(INDEX(ORARIO_GENERALE!$K$3:$M$3,MATCH("*"&amp;$I$65&amp;"*",ORARIO_GENERALE!K20:M20,0)),"")</f>
        <v/>
      </c>
      <c r="L72" s="272" t="str">
        <f t="array" ref="L72">IFERROR(INDEX(ORARIO_GENERALE!$K$3:$M$3,MATCH("*"&amp;$I$65&amp;"*",ORARIO_GENERALE!K43:M43,0)),"")</f>
        <v/>
      </c>
      <c r="M72" s="272" t="str">
        <f t="array" ref="M72">IFERROR(INDEX(ORARIO_GENERALE!$K$3:$M$3,MATCH("*"&amp;$I$65&amp;"*",#REF!,0)),"")</f>
        <v/>
      </c>
      <c r="N72" s="273" t="str">
        <f t="array" ref="N72">IFERROR(INDEX(ORARIO_GENERALE!$K$3:$M$3,MATCH("*"&amp;$I$65&amp;"*",ORARIO_GENERALE!K54:M54,0)),"")</f>
        <v/>
      </c>
      <c r="P72" s="271" t="str">
        <f>ORARIO_GENERALE!J9</f>
        <v/>
      </c>
      <c r="Q72" s="272" t="str">
        <f t="array" ref="Q72">IFERROR(INDEX(ORARIO_GENERALE!$K$3:$M$3,MATCH("*"&amp;$P$65&amp;"*",ORARIO_GENERALE!K9:M9,0)),"")</f>
        <v/>
      </c>
      <c r="R72" s="272" t="str">
        <f t="array" ref="R72">IFERROR(INDEX(ORARIO_GENERALE!$K$3:$M$3,MATCH("*"&amp;$P$65&amp;"*",ORARIO_GENERALE!K20:M20,0)),"")</f>
        <v/>
      </c>
      <c r="S72" s="272" t="str">
        <f t="array" ref="S72">IFERROR(INDEX(ORARIO_GENERALE!$K$3:$M$3,MATCH("*"&amp;$P$65&amp;"*",ORARIO_GENERALE!K43:M43,0)),"")</f>
        <v/>
      </c>
      <c r="T72" s="272" t="str">
        <f t="array" ref="T72">IFERROR(INDEX(ORARIO_GENERALE!$K$3:$M$3,MATCH("*"&amp;$P$65&amp;"*",#REF!,0)),"")</f>
        <v/>
      </c>
      <c r="U72" s="273" t="str">
        <f t="array" ref="U72">IFERROR(INDEX(ORARIO_GENERALE!$K$3:$M$3,MATCH("*"&amp;$P$65&amp;"*",ORARIO_GENERALE!K54:M54,0)),"")</f>
        <v/>
      </c>
    </row>
    <row r="73" ht="15.75" customHeight="1">
      <c r="B73" s="271" t="str">
        <f>ORARIO_GENERALE!J10</f>
        <v/>
      </c>
      <c r="C73" s="272" t="str">
        <f t="array" ref="C73">IFERROR(INDEX(ORARIO_GENERALE!$K$3:$M$3,MATCH("*"&amp;$B$65&amp;"*",ORARIO_GENERALE!K10:M10,0)),"")</f>
        <v/>
      </c>
      <c r="D73" s="272" t="str">
        <f t="array" ref="D73">IFERROR(INDEX(ORARIO_GENERALE!$K$3:$M$3,MATCH("*"&amp;$B$65&amp;"*",ORARIO_GENERALE!K21:M21,0)),"")</f>
        <v/>
      </c>
      <c r="E73" s="272" t="str">
        <f t="array" ref="E73">IFERROR(INDEX(ORARIO_GENERALE!$K$3:$M$3,MATCH("*"&amp;$B$65&amp;"*",ORARIO_GENERALE!K44:M44,0)),"")</f>
        <v/>
      </c>
      <c r="F73" s="272" t="str">
        <f t="array" ref="F73">IFERROR(INDEX(ORARIO_GENERALE!$K$3:$M$3,MATCH("*"&amp;$B$65&amp;"*",#REF!,0)),"")</f>
        <v/>
      </c>
      <c r="G73" s="273" t="str">
        <f t="array" ref="G73">IFERROR(INDEX(ORARIO_GENERALE!$K$3:$M$3,MATCH("*"&amp;$B$65&amp;"*",ORARIO_GENERALE!K55:M55,0)),"")</f>
        <v/>
      </c>
      <c r="I73" s="271" t="str">
        <f>ORARIO_GENERALE!J10</f>
        <v/>
      </c>
      <c r="J73" s="272" t="str">
        <f t="array" ref="J73">IFERROR(INDEX(ORARIO_GENERALE!$K$3:$M$3,MATCH("*"&amp;$I$65&amp;"*",ORARIO_GENERALE!K10:M10,0)),"")</f>
        <v/>
      </c>
      <c r="K73" s="272" t="str">
        <f t="array" ref="K73">IFERROR(INDEX(ORARIO_GENERALE!$K$3:$M$3,MATCH("*"&amp;$I$65&amp;"*",ORARIO_GENERALE!K21:M21,0)),"")</f>
        <v/>
      </c>
      <c r="L73" s="272" t="str">
        <f t="array" ref="L73">IFERROR(INDEX(ORARIO_GENERALE!$K$3:$M$3,MATCH("*"&amp;$I$65&amp;"*",ORARIO_GENERALE!K44:M44,0)),"")</f>
        <v/>
      </c>
      <c r="M73" s="272" t="str">
        <f t="array" ref="M73">IFERROR(INDEX(ORARIO_GENERALE!$K$3:$M$3,MATCH("*"&amp;$I$65&amp;"*",#REF!,0)),"")</f>
        <v/>
      </c>
      <c r="N73" s="273" t="str">
        <f t="array" ref="N73">IFERROR(INDEX(ORARIO_GENERALE!$K$3:$M$3,MATCH("*"&amp;$I$65&amp;"*",ORARIO_GENERALE!K55:M55,0)),"")</f>
        <v/>
      </c>
      <c r="P73" s="271" t="str">
        <f>ORARIO_GENERALE!J10</f>
        <v/>
      </c>
      <c r="Q73" s="272" t="str">
        <f t="array" ref="Q73">IFERROR(INDEX(ORARIO_GENERALE!$K$3:$M$3,MATCH("*"&amp;$P$65&amp;"*",ORARIO_GENERALE!K10:M10,0)),"")</f>
        <v/>
      </c>
      <c r="R73" s="272" t="str">
        <f t="array" ref="R73">IFERROR(INDEX(ORARIO_GENERALE!$K$3:$M$3,MATCH("*"&amp;$P$65&amp;"*",ORARIO_GENERALE!K21:M21,0)),"")</f>
        <v/>
      </c>
      <c r="S73" s="272" t="str">
        <f t="array" ref="S73">IFERROR(INDEX(ORARIO_GENERALE!$K$3:$M$3,MATCH("*"&amp;$P$65&amp;"*",ORARIO_GENERALE!K44:M44,0)),"")</f>
        <v/>
      </c>
      <c r="T73" s="272" t="str">
        <f t="array" ref="T73">IFERROR(INDEX(ORARIO_GENERALE!$K$3:$M$3,MATCH("*"&amp;$P$65&amp;"*",#REF!,0)),"")</f>
        <v/>
      </c>
      <c r="U73" s="273" t="str">
        <f t="array" ref="U73">IFERROR(INDEX(ORARIO_GENERALE!$K$3:$M$3,MATCH("*"&amp;$P$65&amp;"*",ORARIO_GENERALE!K55:M55,0)),"")</f>
        <v/>
      </c>
    </row>
    <row r="74" ht="15.75" customHeight="1">
      <c r="B74" s="271" t="str">
        <f>ORARIO_GENERALE!J11</f>
        <v/>
      </c>
      <c r="C74" s="272" t="str">
        <f t="array" ref="C74">IFERROR(INDEX(ORARIO_GENERALE!$K$3:$M$3,MATCH("*"&amp;$B$65&amp;"*",ORARIO_GENERALE!K11:M11,0)),"")</f>
        <v/>
      </c>
      <c r="D74" s="272" t="str">
        <f t="array" ref="D74">IFERROR(INDEX(ORARIO_GENERALE!$K$3:$M$3,MATCH("*"&amp;$B$65&amp;"*",ORARIO_GENERALE!K22:M22,0)),"")</f>
        <v/>
      </c>
      <c r="E74" s="272" t="str">
        <f t="array" ref="E74">IFERROR(INDEX(ORARIO_GENERALE!$K$3:$M$3,MATCH("*"&amp;$B$65&amp;"*",ORARIO_GENERALE!K45:M45,0)),"")</f>
        <v/>
      </c>
      <c r="F74" s="272" t="str">
        <f t="array" ref="F74">IFERROR(INDEX(ORARIO_GENERALE!$K$3:$M$3,MATCH("*"&amp;$B$65&amp;"*",#REF!,0)),"")</f>
        <v/>
      </c>
      <c r="G74" s="273" t="str">
        <f t="array" ref="G74">IFERROR(INDEX(ORARIO_GENERALE!$K$3:$M$3,MATCH("*"&amp;$B$65&amp;"*",ORARIO_GENERALE!K56:M56,0)),"")</f>
        <v/>
      </c>
      <c r="I74" s="271" t="str">
        <f>ORARIO_GENERALE!J11</f>
        <v/>
      </c>
      <c r="J74" s="272" t="str">
        <f t="array" ref="J74">IFERROR(INDEX(ORARIO_GENERALE!$K$3:$M$3,MATCH("*"&amp;$I$65&amp;"*",ORARIO_GENERALE!K11:M11,0)),"")</f>
        <v/>
      </c>
      <c r="K74" s="272" t="str">
        <f t="array" ref="K74">IFERROR(INDEX(ORARIO_GENERALE!$K$3:$M$3,MATCH("*"&amp;$I$65&amp;"*",ORARIO_GENERALE!K22:M22,0)),"")</f>
        <v/>
      </c>
      <c r="L74" s="272" t="str">
        <f t="array" ref="L74">IFERROR(INDEX(ORARIO_GENERALE!$K$3:$M$3,MATCH("*"&amp;$I$65&amp;"*",ORARIO_GENERALE!K45:M45,0)),"")</f>
        <v/>
      </c>
      <c r="M74" s="272" t="str">
        <f t="array" ref="M74">IFERROR(INDEX(ORARIO_GENERALE!$K$3:$M$3,MATCH("*"&amp;$I$65&amp;"*",#REF!,0)),"")</f>
        <v/>
      </c>
      <c r="N74" s="273" t="str">
        <f t="array" ref="N74">IFERROR(INDEX(ORARIO_GENERALE!$K$3:$M$3,MATCH("*"&amp;$I$65&amp;"*",ORARIO_GENERALE!K56:M56,0)),"")</f>
        <v/>
      </c>
      <c r="P74" s="271" t="str">
        <f>ORARIO_GENERALE!J11</f>
        <v/>
      </c>
      <c r="Q74" s="272" t="str">
        <f t="array" ref="Q74">IFERROR(INDEX(ORARIO_GENERALE!$K$3:$M$3,MATCH("*"&amp;$P$65&amp;"*",ORARIO_GENERALE!K11:M11,0)),"")</f>
        <v/>
      </c>
      <c r="R74" s="272" t="str">
        <f t="array" ref="R74">IFERROR(INDEX(ORARIO_GENERALE!$K$3:$M$3,MATCH("*"&amp;$P$65&amp;"*",ORARIO_GENERALE!K22:M22,0)),"")</f>
        <v/>
      </c>
      <c r="S74" s="272" t="str">
        <f t="array" ref="S74">IFERROR(INDEX(ORARIO_GENERALE!$K$3:$M$3,MATCH("*"&amp;$P$65&amp;"*",ORARIO_GENERALE!K45:M45,0)),"")</f>
        <v/>
      </c>
      <c r="T74" s="272" t="str">
        <f t="array" ref="T74">IFERROR(INDEX(ORARIO_GENERALE!$K$3:$M$3,MATCH("*"&amp;$P$65&amp;"*",#REF!,0)),"")</f>
        <v/>
      </c>
      <c r="U74" s="273" t="str">
        <f t="array" ref="U74">IFERROR(INDEX(ORARIO_GENERALE!$K$3:$M$3,MATCH("*"&amp;$P$65&amp;"*",ORARIO_GENERALE!K56:M56,0)),"")</f>
        <v/>
      </c>
    </row>
    <row r="75" ht="15.75" customHeight="1">
      <c r="B75" s="271" t="str">
        <f>ORARIO_GENERALE!J12</f>
        <v/>
      </c>
      <c r="C75" s="272" t="str">
        <f t="array" ref="C75">IFERROR(INDEX(ORARIO_GENERALE!$K$3:$M$3,MATCH("*"&amp;$B$65&amp;"*",ORARIO_GENERALE!K12,0)),"")</f>
        <v/>
      </c>
      <c r="D75" s="272" t="str">
        <f t="array" ref="D75">IFERROR(INDEX(ORARIO_GENERALE!$K$3:$M$3,MATCH("*"&amp;$B$65&amp;"*",ORARIO_GENERALE!K23:M23,0)),"")</f>
        <v/>
      </c>
      <c r="E75" s="272" t="str">
        <f t="array" ref="E75">IFERROR(INDEX(ORARIO_GENERALE!$K$3:$M$3,MATCH("*"&amp;$B$65&amp;"*",#REF!,0)),"")</f>
        <v/>
      </c>
      <c r="F75" s="272" t="str">
        <f t="array" ref="F75">IFERROR(INDEX(ORARIO_GENERALE!$K$3:$M$3,MATCH("*"&amp;$B$65&amp;"*",#REF!,0)),"")</f>
        <v/>
      </c>
      <c r="G75" s="273" t="str">
        <f t="array" ref="G75">IFERROR(INDEX(ORARIO_GENERALE!$K$3:$M$3,MATCH("*"&amp;$B$65&amp;"*",ORARIO_GENERALE!K57:M57,0)),"")</f>
        <v/>
      </c>
      <c r="I75" s="271" t="str">
        <f>ORARIO_GENERALE!J12</f>
        <v/>
      </c>
      <c r="J75" s="272" t="str">
        <f t="array" ref="J75">IFERROR(INDEX(ORARIO_GENERALE!$K$3:$M$3,MATCH("*"&amp;$I$65&amp;"*",ORARIO_GENERALE!K12,0)),"")</f>
        <v/>
      </c>
      <c r="K75" s="272" t="str">
        <f t="array" ref="K75">IFERROR(INDEX(ORARIO_GENERALE!$K$3:$M$3,MATCH("*"&amp;$I$65&amp;"*",ORARIO_GENERALE!K23:M23,0)),"")</f>
        <v/>
      </c>
      <c r="L75" s="272" t="str">
        <f t="array" ref="L75">IFERROR(INDEX(ORARIO_GENERALE!$K$3:$M$3,MATCH("*"&amp;$I$65&amp;"*",#REF!,0)),"")</f>
        <v/>
      </c>
      <c r="M75" s="272" t="str">
        <f t="array" ref="M75">IFERROR(INDEX(ORARIO_GENERALE!$K$3:$M$3,MATCH("*"&amp;$I$65&amp;"*",#REF!,0)),"")</f>
        <v/>
      </c>
      <c r="N75" s="273" t="str">
        <f t="array" ref="N75">IFERROR(INDEX(ORARIO_GENERALE!$K$3:$M$3,MATCH("*"&amp;$I$65&amp;"*",ORARIO_GENERALE!K57:M57,0)),"")</f>
        <v/>
      </c>
      <c r="P75" s="271" t="str">
        <f>ORARIO_GENERALE!J12</f>
        <v/>
      </c>
      <c r="Q75" s="272" t="str">
        <f t="array" ref="Q75">IFERROR(INDEX(ORARIO_GENERALE!$K$3:$M$3,MATCH("*"&amp;$P$65&amp;"*",ORARIO_GENERALE!K12,0)),"")</f>
        <v/>
      </c>
      <c r="R75" s="272" t="str">
        <f t="array" ref="R75">IFERROR(INDEX(ORARIO_GENERALE!$K$3:$M$3,MATCH("*"&amp;$P$65&amp;"*",ORARIO_GENERALE!K23:M23,0)),"")</f>
        <v/>
      </c>
      <c r="S75" s="272" t="str">
        <f t="array" ref="S75">IFERROR(INDEX(ORARIO_GENERALE!$K$3:$M$3,MATCH("*"&amp;$P$65&amp;"*",#REF!,0)),"")</f>
        <v/>
      </c>
      <c r="T75" s="272" t="str">
        <f t="array" ref="T75">IFERROR(INDEX(ORARIO_GENERALE!$K$3:$M$3,MATCH("*"&amp;$P$65&amp;"*",#REF!,0)),"")</f>
        <v/>
      </c>
      <c r="U75" s="273" t="str">
        <f t="array" ref="U75">IFERROR(INDEX(ORARIO_GENERALE!$K$3:$M$3,MATCH("*"&amp;$P$65&amp;"*",ORARIO_GENERALE!K57:M57,0)),"")</f>
        <v/>
      </c>
    </row>
    <row r="76" ht="15.75" customHeight="1">
      <c r="B76" s="271" t="str">
        <f>ORARIO_GENERALE!J13</f>
        <v/>
      </c>
      <c r="C76" s="272" t="str">
        <f t="array" ref="C76">IFERROR(INDEX(ORARIO_GENERALE!$K$3:$M$3,MATCH("*"&amp;$B$65&amp;"*",ORARIO_GENERALE!K13,0)),"")</f>
        <v/>
      </c>
      <c r="D76" s="272" t="str">
        <f t="array" ref="D76">IFERROR(INDEX(ORARIO_GENERALE!$K$3:$M$3,MATCH("*"&amp;$B$65&amp;"*",ORARIO_GENERALE!K24:M24,0)),"")</f>
        <v/>
      </c>
      <c r="E76" s="272" t="str">
        <f t="array" ref="E76">IFERROR(INDEX(ORARIO_GENERALE!$K$3:$M$3,MATCH("*"&amp;$B$65&amp;"*",#REF!,0)),"")</f>
        <v/>
      </c>
      <c r="F76" s="272" t="str">
        <f t="array" ref="F76">IFERROR(INDEX(ORARIO_GENERALE!$K$3:$M$3,MATCH("*"&amp;$B$65&amp;"*",#REF!,0)),"")</f>
        <v/>
      </c>
      <c r="G76" s="273" t="str">
        <f t="array" ref="G76">IFERROR(INDEX(ORARIO_GENERALE!$K$3:$M$3,MATCH("*"&amp;$B$65&amp;"*",ORARIO_GENERALE!K58:M58,0)),"")</f>
        <v/>
      </c>
      <c r="I76" s="271" t="str">
        <f>ORARIO_GENERALE!J13</f>
        <v/>
      </c>
      <c r="J76" s="272" t="str">
        <f t="array" ref="J76">IFERROR(INDEX(ORARIO_GENERALE!$K$3:$M$3,MATCH("*"&amp;$I$65&amp;"*",ORARIO_GENERALE!K13,0)),"")</f>
        <v/>
      </c>
      <c r="K76" s="272" t="str">
        <f t="array" ref="K76">IFERROR(INDEX(ORARIO_GENERALE!$K$3:$M$3,MATCH("*"&amp;$I$65&amp;"*",ORARIO_GENERALE!K24:M24,0)),"")</f>
        <v/>
      </c>
      <c r="L76" s="272" t="str">
        <f t="array" ref="L76">IFERROR(INDEX(ORARIO_GENERALE!$K$3:$M$3,MATCH("*"&amp;$I$65&amp;"*",#REF!,0)),"")</f>
        <v/>
      </c>
      <c r="M76" s="272" t="str">
        <f t="array" ref="M76">IFERROR(INDEX(ORARIO_GENERALE!$K$3:$M$3,MATCH("*"&amp;$I$65&amp;"*",#REF!,0)),"")</f>
        <v/>
      </c>
      <c r="N76" s="273" t="str">
        <f t="array" ref="N76">IFERROR(INDEX(ORARIO_GENERALE!$K$3:$M$3,MATCH("*"&amp;$I$65&amp;"*",ORARIO_GENERALE!K58:M58,0)),"")</f>
        <v/>
      </c>
      <c r="P76" s="271" t="str">
        <f>ORARIO_GENERALE!J13</f>
        <v/>
      </c>
      <c r="Q76" s="272" t="str">
        <f t="array" ref="Q76">IFERROR(INDEX(ORARIO_GENERALE!$K$3:$M$3,MATCH("*"&amp;$P$65&amp;"*",ORARIO_GENERALE!K13,0)),"")</f>
        <v/>
      </c>
      <c r="R76" s="272" t="str">
        <f t="array" ref="R76">IFERROR(INDEX(ORARIO_GENERALE!$K$3:$M$3,MATCH("*"&amp;$P$65&amp;"*",ORARIO_GENERALE!K24:M24,0)),"")</f>
        <v/>
      </c>
      <c r="S76" s="272" t="str">
        <f t="array" ref="S76">IFERROR(INDEX(ORARIO_GENERALE!$K$3:$M$3,MATCH("*"&amp;$P$65&amp;"*",#REF!,0)),"")</f>
        <v/>
      </c>
      <c r="T76" s="272" t="str">
        <f t="array" ref="T76">IFERROR(INDEX(ORARIO_GENERALE!$K$3:$M$3,MATCH("*"&amp;$P$65&amp;"*",#REF!,0)),"")</f>
        <v/>
      </c>
      <c r="U76" s="273" t="str">
        <f t="array" ref="U76">IFERROR(INDEX(ORARIO_GENERALE!$K$3:$M$3,MATCH("*"&amp;$P$65&amp;"*",ORARIO_GENERALE!K58:M58,0)),"")</f>
        <v/>
      </c>
    </row>
    <row r="77" ht="15.75" customHeight="1">
      <c r="B77" s="271" t="str">
        <f>ORARIO_GENERALE!J14</f>
        <v/>
      </c>
      <c r="C77" s="272" t="str">
        <f t="array" ref="C77">IFERROR(INDEX(ORARIO_GENERALE!$K$3:$M$3,MATCH("*"&amp;$B$65&amp;"*",ORARIO_GENERALE!K14,0)),"")</f>
        <v/>
      </c>
      <c r="D77" s="272" t="str">
        <f t="array" ref="D77">IFERROR(INDEX(ORARIO_GENERALE!$K$3:$M$3,MATCH("*"&amp;$B$65&amp;"*",ORARIO_GENERALE!K27:M27,0)),"")</f>
        <v/>
      </c>
      <c r="E77" s="272" t="str">
        <f t="array" ref="E77">IFERROR(INDEX(ORARIO_GENERALE!$K$3:$M$3,MATCH("*"&amp;$B$65&amp;"*",#REF!,0)),"")</f>
        <v/>
      </c>
      <c r="F77" s="272" t="str">
        <f t="array" ref="F77">IFERROR(INDEX(ORARIO_GENERALE!$K$3:$M$3,MATCH("*"&amp;$B$65&amp;"*",#REF!,0)),"")</f>
        <v/>
      </c>
      <c r="G77" s="273" t="str">
        <f t="array" ref="G77">IFERROR(INDEX(ORARIO_GENERALE!$K$3:$M$3,MATCH("*"&amp;$B$65&amp;"*",#REF!,0)),"")</f>
        <v/>
      </c>
      <c r="I77" s="271" t="str">
        <f>ORARIO_GENERALE!J14</f>
        <v/>
      </c>
      <c r="J77" s="272" t="str">
        <f t="array" ref="J77">IFERROR(INDEX(ORARIO_GENERALE!$K$3:$M$3,MATCH("*"&amp;$I$65&amp;"*",ORARIO_GENERALE!K14,0)),"")</f>
        <v/>
      </c>
      <c r="K77" s="272" t="str">
        <f t="array" ref="K77">IFERROR(INDEX(ORARIO_GENERALE!$K$3:$M$3,MATCH("*"&amp;$I$65&amp;"*",ORARIO_GENERALE!K27:M27,0)),"")</f>
        <v/>
      </c>
      <c r="L77" s="272" t="str">
        <f t="array" ref="L77">IFERROR(INDEX(ORARIO_GENERALE!$K$3:$M$3,MATCH("*"&amp;$I$65&amp;"*",#REF!,0)),"")</f>
        <v/>
      </c>
      <c r="M77" s="272" t="str">
        <f t="array" ref="M77">IFERROR(INDEX(ORARIO_GENERALE!$K$3:$M$3,MATCH("*"&amp;$I$65&amp;"*",#REF!,0)),"")</f>
        <v/>
      </c>
      <c r="N77" s="273" t="str">
        <f t="array" ref="N77">IFERROR(INDEX(ORARIO_GENERALE!$K$3:$M$3,MATCH("*"&amp;$I$65&amp;"*",#REF!,0)),"")</f>
        <v/>
      </c>
      <c r="P77" s="271" t="str">
        <f>ORARIO_GENERALE!J14</f>
        <v/>
      </c>
      <c r="Q77" s="272" t="str">
        <f t="array" ref="Q77">IFERROR(INDEX(ORARIO_GENERALE!$K$3:$M$3,MATCH("*"&amp;$P$65&amp;"*",ORARIO_GENERALE!K14,0)),"")</f>
        <v/>
      </c>
      <c r="R77" s="272" t="str">
        <f t="array" ref="R77">IFERROR(INDEX(ORARIO_GENERALE!$K$3:$M$3,MATCH("*"&amp;$P$65&amp;"*",ORARIO_GENERALE!K27:M27,0)),"")</f>
        <v/>
      </c>
      <c r="S77" s="272" t="str">
        <f t="array" ref="S77">IFERROR(INDEX(ORARIO_GENERALE!$K$3:$M$3,MATCH("*"&amp;$P$65&amp;"*",#REF!,0)),"")</f>
        <v/>
      </c>
      <c r="T77" s="272" t="str">
        <f t="array" ref="T77">IFERROR(INDEX(ORARIO_GENERALE!$K$3:$M$3,MATCH("*"&amp;$P$65&amp;"*",#REF!,0)),"")</f>
        <v/>
      </c>
      <c r="U77" s="273" t="str">
        <f t="array" ref="U77">IFERROR(INDEX(ORARIO_GENERALE!$K$3:$M$3,MATCH("*"&amp;$P$65&amp;"*",#REF!,0)),"")</f>
        <v/>
      </c>
    </row>
    <row r="78" ht="15.75" customHeight="1">
      <c r="B78" s="299" t="str">
        <f>#REF!</f>
        <v>#REF!</v>
      </c>
      <c r="C78" s="300" t="str">
        <f t="array" ref="C78">IFERROR(INDEX(ORARIO_GENERALE!$K$3:$M$3,MATCH("*"&amp;$B$65&amp;"*",#REF!,0)),"")</f>
        <v/>
      </c>
      <c r="D78" s="300" t="str">
        <f t="array" ref="D78">IFERROR(INDEX(ORARIO_GENERALE!$K$3:$M$3,MATCH("*"&amp;$B$65&amp;"*",#REF!,0)),"")</f>
        <v/>
      </c>
      <c r="E78" s="300" t="str">
        <f t="array" ref="E78">IFERROR(INDEX(ORARIO_GENERALE!$K$3:$M$3,MATCH("*"&amp;$B$65&amp;"*",#REF!,0)),"")</f>
        <v/>
      </c>
      <c r="F78" s="300" t="str">
        <f t="array" ref="F78">IFERROR(INDEX(ORARIO_GENERALE!$K$3:$M$3,MATCH("*"&amp;$B$65&amp;"*",#REF!,0)),"")</f>
        <v/>
      </c>
      <c r="G78" s="302" t="str">
        <f t="array" ref="G78">IFERROR(INDEX(ORARIO_GENERALE!$K$3:$M$3,MATCH("*"&amp;$B$65&amp;"*",#REF!,0)),"")</f>
        <v/>
      </c>
      <c r="I78" s="299" t="str">
        <f>#REF!</f>
        <v>#REF!</v>
      </c>
      <c r="J78" s="300" t="str">
        <f t="array" ref="J78">IFERROR(INDEX(ORARIO_GENERALE!$K$3:$M$3,MATCH("*"&amp;$I$65&amp;"*",#REF!,0)),"")</f>
        <v/>
      </c>
      <c r="K78" s="300" t="str">
        <f t="array" ref="K78">IFERROR(INDEX(ORARIO_GENERALE!$K$3:$M$3,MATCH("*"&amp;$I$65&amp;"*",#REF!,0)),"")</f>
        <v/>
      </c>
      <c r="L78" s="300" t="str">
        <f t="array" ref="L78">IFERROR(INDEX(ORARIO_GENERALE!$K$3:$M$3,MATCH("*"&amp;$I$65&amp;"*",#REF!,0)),"")</f>
        <v/>
      </c>
      <c r="M78" s="300" t="str">
        <f t="array" ref="M78">IFERROR(INDEX(ORARIO_GENERALE!$K$3:$M$3,MATCH("*"&amp;$I$65&amp;"*",#REF!,0)),"")</f>
        <v/>
      </c>
      <c r="N78" s="302" t="str">
        <f t="array" ref="N78">IFERROR(INDEX(ORARIO_GENERALE!$K$3:$M$3,MATCH("*"&amp;$I$65&amp;"*",#REF!,0)),"")</f>
        <v/>
      </c>
      <c r="P78" s="299" t="str">
        <f>#REF!</f>
        <v>#REF!</v>
      </c>
      <c r="Q78" s="300" t="str">
        <f t="array" ref="Q78">IFERROR(INDEX(ORARIO_GENERALE!$K$3:$M$3,MATCH("*"&amp;$P$65&amp;"*",#REF!,0)),"")</f>
        <v/>
      </c>
      <c r="R78" s="300" t="str">
        <f t="array" ref="R78">IFERROR(INDEX(ORARIO_GENERALE!$K$3:$M$3,MATCH("*"&amp;$P$65&amp;"*",#REF!,0)),"")</f>
        <v/>
      </c>
      <c r="S78" s="300" t="str">
        <f t="array" ref="S78">IFERROR(INDEX(ORARIO_GENERALE!$K$3:$M$3,MATCH("*"&amp;$P$65&amp;"*",#REF!,0)),"")</f>
        <v/>
      </c>
      <c r="T78" s="300" t="str">
        <f t="array" ref="T78">IFERROR(INDEX(ORARIO_GENERALE!$K$3:$M$3,MATCH("*"&amp;$P$65&amp;"*",#REF!,0)),"")</f>
        <v/>
      </c>
      <c r="U78" s="302" t="str">
        <f t="array" ref="U78">IFERROR(INDEX(ORARIO_GENERALE!$K$3:$M$3,MATCH("*"&amp;$P$65&amp;"*",#REF!,0)),"")</f>
        <v/>
      </c>
    </row>
    <row r="79" ht="15.75" customHeight="1"/>
    <row r="80" ht="15.75" customHeight="1">
      <c r="B80" s="253" t="s">
        <v>136</v>
      </c>
      <c r="C80" s="254"/>
      <c r="D80" s="254"/>
      <c r="E80" s="254"/>
      <c r="F80" s="254"/>
      <c r="G80" s="255"/>
      <c r="I80" s="278"/>
      <c r="J80" s="278"/>
      <c r="K80" s="278"/>
      <c r="L80" s="278"/>
      <c r="M80" s="278"/>
      <c r="N80" s="278"/>
      <c r="P80" s="278"/>
      <c r="Q80" s="278"/>
      <c r="R80" s="278"/>
      <c r="S80" s="278"/>
      <c r="T80" s="278"/>
      <c r="U80" s="278"/>
    </row>
    <row r="81" ht="15.75" customHeight="1">
      <c r="B81" s="262"/>
      <c r="C81" s="263" t="s">
        <v>19</v>
      </c>
      <c r="D81" s="263" t="s">
        <v>22</v>
      </c>
      <c r="E81" s="263" t="s">
        <v>23</v>
      </c>
      <c r="F81" s="263" t="s">
        <v>24</v>
      </c>
      <c r="G81" s="264" t="s">
        <v>26</v>
      </c>
      <c r="I81" s="278"/>
      <c r="J81" s="323"/>
      <c r="K81" s="323"/>
      <c r="L81" s="323"/>
      <c r="M81" s="323"/>
      <c r="N81" s="323"/>
      <c r="P81" s="278"/>
      <c r="Q81" s="323"/>
      <c r="R81" s="323"/>
      <c r="S81" s="323"/>
      <c r="T81" s="323"/>
      <c r="U81" s="323"/>
    </row>
    <row r="82" ht="15.75" customHeight="1">
      <c r="B82" s="271" t="str">
        <f>ORARIO_GENERALE!J4</f>
        <v/>
      </c>
      <c r="C82" s="272" t="str">
        <f t="array" ref="C82">IFERROR(INDEX(ORARIO_GENERALE!$K$3:$M$3,MATCH("*"&amp;$B$80&amp;"*",#REF!,0)),"")</f>
        <v/>
      </c>
      <c r="D82" s="272" t="str">
        <f t="array" ref="D82">IFERROR(INDEX(ORARIO_GENERALE!$K$3:$M$3,MATCH("*"&amp;$B$80&amp;"*",ORARIO_GENERALE!K15:M15,0)),"")</f>
        <v/>
      </c>
      <c r="E82" s="272" t="str">
        <f t="array" ref="E82">IFERROR(INDEX(ORARIO_GENERALE!$K$3:$M$3,MATCH("*"&amp;$B$80&amp;"*",#REF!,0)),"")</f>
        <v/>
      </c>
      <c r="F82" s="272" t="str">
        <f t="array" ref="F82">IFERROR(INDEX(ORARIO_GENERALE!$K$3:$M$3,MATCH("*"&amp;$B$80&amp;"*",ORARIO_GENERALE!N38:O38,0)),"")</f>
        <v/>
      </c>
      <c r="G82" s="273" t="str">
        <f t="array" ref="G82">IFERROR(INDEX(ORARIO_GENERALE!$K$3:$M$3,MATCH("*"&amp;$B$80&amp;"*",ORARIO_GENERALE!K48,0)),"")</f>
        <v/>
      </c>
      <c r="I82" s="114"/>
      <c r="J82" s="278"/>
      <c r="K82" s="278"/>
      <c r="L82" s="278"/>
      <c r="M82" s="278"/>
      <c r="N82" s="278"/>
      <c r="P82" s="114"/>
      <c r="Q82" s="278"/>
      <c r="R82" s="278"/>
      <c r="S82" s="278"/>
      <c r="T82" s="278"/>
      <c r="U82" s="278"/>
    </row>
    <row r="83" ht="15.75" customHeight="1">
      <c r="B83" s="271" t="str">
        <f>ORARIO_GENERALE!J5</f>
        <v/>
      </c>
      <c r="C83" s="272" t="str">
        <f t="array" ref="C83">IFERROR(INDEX(ORARIO_GENERALE!$K$3:$M$3,MATCH("*"&amp;$B$80&amp;"*",#REF!,0)),"")</f>
        <v/>
      </c>
      <c r="D83" s="272" t="str">
        <f t="array" ref="D83">IFERROR(INDEX(ORARIO_GENERALE!$K$3:$M$3,MATCH("*"&amp;$B$80&amp;"*",ORARIO_GENERALE!K16:M16,0)),"")</f>
        <v/>
      </c>
      <c r="E83" s="272" t="str">
        <f t="array" ref="E83">IFERROR(INDEX(ORARIO_GENERALE!$K$3:$M$3,MATCH("*"&amp;$B$80&amp;"*",#REF!,0)),"")</f>
        <v/>
      </c>
      <c r="F83" s="272" t="str">
        <f t="array" ref="F83">IFERROR(INDEX(ORARIO_GENERALE!$K$3:$M$3,MATCH("*"&amp;$B$80&amp;"*",ORARIO_GENERALE!N39:O39,0)),"")</f>
        <v/>
      </c>
      <c r="G83" s="273" t="str">
        <f t="array" ref="G83">IFERROR(INDEX(ORARIO_GENERALE!$K$3:$M$3,MATCH("*"&amp;$B$80&amp;"*",ORARIO_GENERALE!K49,0)),"")</f>
        <v/>
      </c>
      <c r="I83" s="114"/>
      <c r="J83" s="278"/>
      <c r="K83" s="278"/>
      <c r="L83" s="278"/>
      <c r="M83" s="278"/>
      <c r="N83" s="278"/>
      <c r="P83" s="114"/>
      <c r="Q83" s="278"/>
      <c r="R83" s="278"/>
      <c r="S83" s="278"/>
      <c r="T83" s="278"/>
      <c r="U83" s="278"/>
    </row>
    <row r="84" ht="15.75" customHeight="1">
      <c r="B84" s="271" t="str">
        <f>ORARIO_GENERALE!J6</f>
        <v/>
      </c>
      <c r="C84" s="272" t="str">
        <f t="array" ref="C84">IFERROR(INDEX(ORARIO_GENERALE!$K$3:$M$3,MATCH("*"&amp;$B$80&amp;"*",#REF!,0)),"")</f>
        <v/>
      </c>
      <c r="D84" s="272" t="str">
        <f t="array" ref="D84">IFERROR(INDEX(ORARIO_GENERALE!$K$3:$M$3,MATCH("*"&amp;$B$80&amp;"*",ORARIO_GENERALE!K17:M17,0)),"")</f>
        <v/>
      </c>
      <c r="E84" s="272" t="str">
        <f t="array" ref="E84">IFERROR(INDEX(ORARIO_GENERALE!$K$3:$M$3,MATCH("*"&amp;$B$80&amp;"*",#REF!,0)),"")</f>
        <v/>
      </c>
      <c r="F84" s="272" t="str">
        <f t="array" ref="F84">IFERROR(INDEX(ORARIO_GENERALE!$K$3:$M$3,MATCH("*"&amp;$B$80&amp;"*",ORARIO_GENERALE!K41:M41,0)),"")</f>
        <v/>
      </c>
      <c r="G84" s="273" t="str">
        <f t="array" ref="G84">IFERROR(INDEX(ORARIO_GENERALE!$K$3:$M$3,MATCH("*"&amp;$B$80&amp;"*",ORARIO_GENERALE!K50:M50,0)),"")</f>
        <v/>
      </c>
      <c r="I84" s="114"/>
      <c r="J84" s="278"/>
      <c r="K84" s="278"/>
      <c r="L84" s="278"/>
      <c r="M84" s="278"/>
      <c r="N84" s="278"/>
      <c r="P84" s="114"/>
      <c r="Q84" s="278"/>
      <c r="R84" s="278"/>
      <c r="S84" s="278"/>
      <c r="T84" s="278"/>
      <c r="U84" s="278"/>
    </row>
    <row r="85" ht="15.75" customHeight="1">
      <c r="B85" s="271" t="str">
        <f>ORARIO_GENERALE!J7</f>
        <v/>
      </c>
      <c r="C85" s="272" t="str">
        <f t="array" ref="C85">IFERROR(INDEX(ORARIO_GENERALE!$K$3:$M$3,MATCH("*"&amp;$B$80&amp;"*",ORARIO_GENERALE!K7:M7,0)),"")</f>
        <v/>
      </c>
      <c r="D85" s="272" t="str">
        <f t="array" ref="D85">IFERROR(INDEX(ORARIO_GENERALE!$K$3:$M$3,MATCH("*"&amp;$B$80&amp;"*",ORARIO_GENERALE!K18:M18,0)),"")</f>
        <v/>
      </c>
      <c r="E85" s="272" t="str">
        <f t="array" ref="E85">IFERROR(INDEX(ORARIO_GENERALE!$K$3:$M$3,MATCH("*"&amp;$B$80&amp;"*",#REF!,0)),"")</f>
        <v/>
      </c>
      <c r="F85" s="272" t="str">
        <f t="array" ref="F85">IFERROR(INDEX(ORARIO_GENERALE!$K$3:$M$3,MATCH("*"&amp;$B$80&amp;"*",ORARIO_GENERALE!K42:M42,0)),"")</f>
        <v/>
      </c>
      <c r="G85" s="273" t="str">
        <f t="array" ref="G85">IFERROR(INDEX(ORARIO_GENERALE!$K$3:$M$3,MATCH("*"&amp;$B$80&amp;"*",ORARIO_GENERALE!K51:M51,0)),"")</f>
        <v/>
      </c>
      <c r="I85" s="114"/>
      <c r="J85" s="278"/>
      <c r="K85" s="278"/>
      <c r="L85" s="278"/>
      <c r="M85" s="278"/>
      <c r="N85" s="278"/>
      <c r="P85" s="114"/>
      <c r="Q85" s="278"/>
      <c r="R85" s="278"/>
      <c r="S85" s="278"/>
      <c r="T85" s="278"/>
      <c r="U85" s="278"/>
    </row>
    <row r="86" ht="15.75" customHeight="1">
      <c r="B86" s="271" t="str">
        <f>ORARIO_GENERALE!J8</f>
        <v/>
      </c>
      <c r="C86" s="272" t="str">
        <f t="array" ref="C86">IFERROR(INDEX(ORARIO_GENERALE!$K$3:$M$3,MATCH("*"&amp;$B$80&amp;"*",ORARIO_GENERALE!K8:M8,0)),"")</f>
        <v/>
      </c>
      <c r="D86" s="272" t="str">
        <f t="array" ref="D86">IFERROR(INDEX(ORARIO_GENERALE!$K$3:$M$3,MATCH("*"&amp;$B$80&amp;"*",ORARIO_GENERALE!K19:M19,0)),"")</f>
        <v/>
      </c>
      <c r="E86" s="272" t="str">
        <f t="array" ref="E86">IFERROR(INDEX(ORARIO_GENERALE!$K$3:$M$3,MATCH("*"&amp;$B$80&amp;"*",#REF!,0)),"")</f>
        <v/>
      </c>
      <c r="F86" s="272" t="str">
        <f t="array" ref="F86">IFERROR(INDEX(ORARIO_GENERALE!$K$3:$M$3,MATCH("*"&amp;$B$80&amp;"*",#REF!,0)),"")</f>
        <v/>
      </c>
      <c r="G86" s="273" t="str">
        <f t="array" ref="G86">IFERROR(INDEX(ORARIO_GENERALE!$K$3:$M$3,MATCH("*"&amp;$B$80&amp;"*",#REF!,0)),"")</f>
        <v/>
      </c>
      <c r="I86" s="114"/>
      <c r="J86" s="278"/>
      <c r="K86" s="278"/>
      <c r="L86" s="278"/>
      <c r="M86" s="278"/>
      <c r="N86" s="278"/>
      <c r="P86" s="114"/>
      <c r="Q86" s="278"/>
      <c r="R86" s="278"/>
      <c r="S86" s="278"/>
      <c r="T86" s="278"/>
      <c r="U86" s="278"/>
    </row>
    <row r="87" ht="15.75" customHeight="1">
      <c r="B87" s="271" t="str">
        <f>ORARIO_GENERALE!J9</f>
        <v/>
      </c>
      <c r="C87" s="272" t="str">
        <f t="array" ref="C87">IFERROR(INDEX(ORARIO_GENERALE!$K$3:$M$3,MATCH("*"&amp;$B$80&amp;"*",ORARIO_GENERALE!K9:M9,0)),"")</f>
        <v/>
      </c>
      <c r="D87" s="272" t="str">
        <f t="array" ref="D87">IFERROR(INDEX(ORARIO_GENERALE!$K$3:$M$3,MATCH("*"&amp;$B$80&amp;"*",ORARIO_GENERALE!K20:M20,0)),"")</f>
        <v/>
      </c>
      <c r="E87" s="272" t="str">
        <f t="array" ref="E87">IFERROR(INDEX(ORARIO_GENERALE!$K$3:$M$3,MATCH("*"&amp;$B$80&amp;"*",ORARIO_GENERALE!K43:M43,0)),"")</f>
        <v/>
      </c>
      <c r="F87" s="272" t="str">
        <f t="array" ref="F87">IFERROR(INDEX(ORARIO_GENERALE!$K$3:$M$3,MATCH("*"&amp;$B$80&amp;"*",#REF!,0)),"")</f>
        <v/>
      </c>
      <c r="G87" s="273" t="str">
        <f t="array" ref="G87">IFERROR(INDEX(ORARIO_GENERALE!$K$3:$M$3,MATCH("*"&amp;$B$80&amp;"*",ORARIO_GENERALE!K54:M54,0)),"")</f>
        <v/>
      </c>
      <c r="I87" s="114"/>
      <c r="J87" s="278"/>
      <c r="K87" s="278"/>
      <c r="L87" s="278"/>
      <c r="M87" s="278"/>
      <c r="N87" s="278"/>
      <c r="P87" s="114"/>
      <c r="Q87" s="278"/>
      <c r="R87" s="278"/>
      <c r="S87" s="278"/>
      <c r="T87" s="278"/>
      <c r="U87" s="278"/>
    </row>
    <row r="88" ht="15.75" customHeight="1">
      <c r="B88" s="271" t="str">
        <f>ORARIO_GENERALE!J10</f>
        <v/>
      </c>
      <c r="C88" s="272" t="str">
        <f t="array" ref="C88">IFERROR(INDEX(ORARIO_GENERALE!$K$3:$M$3,MATCH("*"&amp;$B$80&amp;"*",ORARIO_GENERALE!K10:M10,0)),"")</f>
        <v/>
      </c>
      <c r="D88" s="272" t="str">
        <f t="array" ref="D88">IFERROR(INDEX(ORARIO_GENERALE!$K$3:$M$3,MATCH("*"&amp;$B$80&amp;"*",ORARIO_GENERALE!K21:M21,0)),"")</f>
        <v/>
      </c>
      <c r="E88" s="272" t="str">
        <f t="array" ref="E88">IFERROR(INDEX(ORARIO_GENERALE!$K$3:$M$3,MATCH("*"&amp;$B$80&amp;"*",ORARIO_GENERALE!K44:M44,0)),"")</f>
        <v/>
      </c>
      <c r="F88" s="272" t="str">
        <f t="array" ref="F88">IFERROR(INDEX(ORARIO_GENERALE!$K$3:$M$3,MATCH("*"&amp;$B$80&amp;"*",#REF!,0)),"")</f>
        <v/>
      </c>
      <c r="G88" s="273" t="str">
        <f t="array" ref="G88">IFERROR(INDEX(ORARIO_GENERALE!$K$3:$M$3,MATCH("*"&amp;$B$80&amp;"*",ORARIO_GENERALE!K55:M55,0)),"")</f>
        <v/>
      </c>
      <c r="I88" s="114"/>
      <c r="J88" s="278"/>
      <c r="K88" s="278"/>
      <c r="L88" s="278"/>
      <c r="M88" s="278"/>
      <c r="N88" s="278"/>
      <c r="P88" s="114"/>
      <c r="Q88" s="278"/>
      <c r="R88" s="278"/>
      <c r="S88" s="278"/>
      <c r="T88" s="278"/>
      <c r="U88" s="278"/>
    </row>
    <row r="89" ht="15.75" customHeight="1">
      <c r="B89" s="271" t="str">
        <f>ORARIO_GENERALE!J11</f>
        <v/>
      </c>
      <c r="C89" s="272" t="str">
        <f t="array" ref="C89">IFERROR(INDEX(ORARIO_GENERALE!$K$3:$M$3,MATCH("*"&amp;$B$80&amp;"*",ORARIO_GENERALE!K11:M11,0)),"")</f>
        <v/>
      </c>
      <c r="D89" s="272" t="str">
        <f t="array" ref="D89">IFERROR(INDEX(ORARIO_GENERALE!$K$3:$M$3,MATCH("*"&amp;$B$80&amp;"*",ORARIO_GENERALE!K22:M22,0)),"")</f>
        <v/>
      </c>
      <c r="E89" s="272" t="str">
        <f t="array" ref="E89">IFERROR(INDEX(ORARIO_GENERALE!$K$3:$M$3,MATCH("*"&amp;$B$80&amp;"*",ORARIO_GENERALE!K45:M45,0)),"")</f>
        <v/>
      </c>
      <c r="F89" s="272" t="str">
        <f t="array" ref="F89">IFERROR(INDEX(ORARIO_GENERALE!$K$3:$M$3,MATCH("*"&amp;$B$80&amp;"*",#REF!,0)),"")</f>
        <v/>
      </c>
      <c r="G89" s="273" t="str">
        <f t="array" ref="G89">IFERROR(INDEX(ORARIO_GENERALE!$K$3:$M$3,MATCH("*"&amp;$B$80&amp;"*",ORARIO_GENERALE!K56:M56,0)),"")</f>
        <v/>
      </c>
      <c r="I89" s="114"/>
      <c r="J89" s="278"/>
      <c r="K89" s="278"/>
      <c r="L89" s="278"/>
      <c r="M89" s="278"/>
      <c r="N89" s="278"/>
      <c r="P89" s="114"/>
      <c r="Q89" s="278"/>
      <c r="R89" s="278"/>
      <c r="S89" s="278"/>
      <c r="T89" s="278"/>
      <c r="U89" s="278"/>
    </row>
    <row r="90" ht="15.75" customHeight="1">
      <c r="B90" s="271" t="str">
        <f>ORARIO_GENERALE!J12</f>
        <v/>
      </c>
      <c r="C90" s="272" t="str">
        <f t="array" ref="C90">IFERROR(INDEX(ORARIO_GENERALE!$K$3:$M$3,MATCH("*"&amp;$B$80&amp;"*",ORARIO_GENERALE!K12,0)),"")</f>
        <v/>
      </c>
      <c r="D90" s="272" t="str">
        <f t="array" ref="D90">IFERROR(INDEX(ORARIO_GENERALE!$K$3:$M$3,MATCH("*"&amp;$B$80&amp;"*",ORARIO_GENERALE!K23:M23,0)),"")</f>
        <v/>
      </c>
      <c r="E90" s="272" t="str">
        <f t="array" ref="E90">IFERROR(INDEX(ORARIO_GENERALE!$K$3:$M$3,MATCH("*"&amp;$B$80&amp;"*",#REF!,0)),"")</f>
        <v/>
      </c>
      <c r="F90" s="272" t="str">
        <f t="array" ref="F90">IFERROR(INDEX(ORARIO_GENERALE!$K$3:$M$3,MATCH("*"&amp;$B$80&amp;"*",#REF!,0)),"")</f>
        <v/>
      </c>
      <c r="G90" s="273" t="str">
        <f t="array" ref="G90">IFERROR(INDEX(ORARIO_GENERALE!$K$3:$M$3,MATCH("*"&amp;$B$80&amp;"*",ORARIO_GENERALE!K57:M57,0)),"")</f>
        <v/>
      </c>
      <c r="I90" s="114"/>
      <c r="J90" s="278"/>
      <c r="K90" s="278"/>
      <c r="L90" s="278"/>
      <c r="M90" s="278"/>
      <c r="N90" s="278"/>
      <c r="P90" s="114"/>
      <c r="Q90" s="278"/>
      <c r="R90" s="278"/>
      <c r="S90" s="278"/>
      <c r="T90" s="278"/>
      <c r="U90" s="278"/>
    </row>
    <row r="91" ht="15.75" customHeight="1">
      <c r="B91" s="271" t="str">
        <f>ORARIO_GENERALE!J13</f>
        <v/>
      </c>
      <c r="C91" s="272" t="str">
        <f t="array" ref="C91">IFERROR(INDEX(ORARIO_GENERALE!$K$3:$M$3,MATCH("*"&amp;$B$80&amp;"*",ORARIO_GENERALE!K13,0)),"")</f>
        <v/>
      </c>
      <c r="D91" s="272" t="str">
        <f t="array" ref="D91">IFERROR(INDEX(ORARIO_GENERALE!$K$3:$M$3,MATCH("*"&amp;$B$80&amp;"*",ORARIO_GENERALE!K24:M24,0)),"")</f>
        <v/>
      </c>
      <c r="E91" s="272" t="str">
        <f t="array" ref="E91">IFERROR(INDEX(ORARIO_GENERALE!$K$3:$M$3,MATCH("*"&amp;$B$80&amp;"*",#REF!,0)),"")</f>
        <v/>
      </c>
      <c r="F91" s="272" t="str">
        <f t="array" ref="F91">IFERROR(INDEX(ORARIO_GENERALE!$K$3:$M$3,MATCH("*"&amp;$B$80&amp;"*",#REF!,0)),"")</f>
        <v/>
      </c>
      <c r="G91" s="273" t="str">
        <f t="array" ref="G91">IFERROR(INDEX(ORARIO_GENERALE!$K$3:$M$3,MATCH("*"&amp;$B$80&amp;"*",ORARIO_GENERALE!K58:M58,0)),"")</f>
        <v/>
      </c>
      <c r="I91" s="114"/>
      <c r="J91" s="278"/>
      <c r="K91" s="278"/>
      <c r="L91" s="278"/>
      <c r="M91" s="278"/>
      <c r="N91" s="278"/>
      <c r="P91" s="114"/>
      <c r="Q91" s="278"/>
      <c r="R91" s="278"/>
      <c r="S91" s="278"/>
      <c r="T91" s="278"/>
      <c r="U91" s="278"/>
    </row>
    <row r="92" ht="15.75" customHeight="1">
      <c r="B92" s="271" t="str">
        <f>ORARIO_GENERALE!J14</f>
        <v/>
      </c>
      <c r="C92" s="272" t="str">
        <f t="array" ref="C92">IFERROR(INDEX(ORARIO_GENERALE!$K$3:$M$3,MATCH("*"&amp;$B$80&amp;"*",ORARIO_GENERALE!K14,0)),"")</f>
        <v/>
      </c>
      <c r="D92" s="272" t="str">
        <f t="array" ref="D92">IFERROR(INDEX(ORARIO_GENERALE!$K$3:$M$3,MATCH("*"&amp;$B$80&amp;"*",ORARIO_GENERALE!K27:M27,0)),"")</f>
        <v/>
      </c>
      <c r="E92" s="272" t="str">
        <f t="array" ref="E92">IFERROR(INDEX(ORARIO_GENERALE!$K$3:$M$3,MATCH("*"&amp;$B$80&amp;"*",#REF!,0)),"")</f>
        <v/>
      </c>
      <c r="F92" s="272" t="str">
        <f t="array" ref="F92">IFERROR(INDEX(ORARIO_GENERALE!$K$3:$M$3,MATCH("*"&amp;$B$80&amp;"*",#REF!,0)),"")</f>
        <v/>
      </c>
      <c r="G92" s="273" t="str">
        <f t="array" ref="G92">IFERROR(INDEX(ORARIO_GENERALE!$K$3:$M$3,MATCH("*"&amp;$B$80&amp;"*",#REF!,0)),"")</f>
        <v/>
      </c>
      <c r="I92" s="114"/>
      <c r="J92" s="278"/>
      <c r="K92" s="278"/>
      <c r="L92" s="278"/>
      <c r="M92" s="278"/>
      <c r="N92" s="278"/>
      <c r="P92" s="114"/>
      <c r="Q92" s="278"/>
      <c r="R92" s="278"/>
      <c r="S92" s="278"/>
      <c r="T92" s="278"/>
      <c r="U92" s="278"/>
    </row>
    <row r="93" ht="15.75" customHeight="1">
      <c r="B93" s="299" t="str">
        <f>#REF!</f>
        <v>#REF!</v>
      </c>
      <c r="C93" s="300" t="str">
        <f t="array" ref="C93">IFERROR(INDEX(ORARIO_GENERALE!$K$3:$M$3,MATCH("*"&amp;$B$80&amp;"*",#REF!,0)),"")</f>
        <v/>
      </c>
      <c r="D93" s="300" t="str">
        <f t="array" ref="D93">IFERROR(INDEX(ORARIO_GENERALE!$K$3:$M$3,MATCH("*"&amp;$B$80&amp;"*",#REF!,0)),"")</f>
        <v/>
      </c>
      <c r="E93" s="300" t="str">
        <f t="array" ref="E93">IFERROR(INDEX(ORARIO_GENERALE!$K$3:$M$3,MATCH("*"&amp;$B$80&amp;"*",#REF!,0)),"")</f>
        <v/>
      </c>
      <c r="F93" s="300" t="str">
        <f t="array" ref="F93">IFERROR(INDEX(ORARIO_GENERALE!$K$3:$M$3,MATCH("*"&amp;$B$80&amp;"*",#REF!,0)),"")</f>
        <v/>
      </c>
      <c r="G93" s="302" t="str">
        <f t="array" ref="G93">IFERROR(INDEX(ORARIO_GENERALE!$K$3:$M$3,MATCH("*"&amp;$B$80&amp;"*",#REF!,0)),"")</f>
        <v/>
      </c>
      <c r="I93" s="114"/>
      <c r="J93" s="278"/>
      <c r="K93" s="278"/>
      <c r="L93" s="278"/>
      <c r="M93" s="278"/>
      <c r="N93" s="278"/>
      <c r="P93" s="114"/>
      <c r="Q93" s="278"/>
      <c r="R93" s="278"/>
      <c r="S93" s="278"/>
      <c r="T93" s="278"/>
      <c r="U93" s="278"/>
    </row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 outlineLevelCol="1"/>
  <cols>
    <col customWidth="1" min="1" max="1" width="11.13"/>
    <col customWidth="1" min="2" max="2" width="8.88"/>
    <col customWidth="1" min="3" max="3" width="7.13" outlineLevel="1"/>
    <col customWidth="1" min="4" max="4" width="6.75" outlineLevel="1"/>
    <col customWidth="1" min="5" max="5" width="7.13" outlineLevel="1"/>
    <col customWidth="1" min="6" max="8" width="7.13"/>
    <col customWidth="1" min="9" max="9" width="8.75"/>
    <col customWidth="1" min="10" max="10" width="7.0"/>
    <col customWidth="1" min="11" max="11" width="7.13"/>
    <col customWidth="1" min="12" max="12" width="7.0"/>
    <col customWidth="1" min="13" max="15" width="6.88"/>
    <col customWidth="1" min="16" max="16" width="15.5"/>
    <col customWidth="1" min="17" max="19" width="11.13"/>
  </cols>
  <sheetData>
    <row r="1" ht="15.75" customHeight="1">
      <c r="A1" s="278"/>
      <c r="E1" s="279" t="s">
        <v>159</v>
      </c>
    </row>
    <row r="2" ht="15.75" customHeight="1"/>
    <row r="3" ht="15.75" customHeight="1">
      <c r="C3" s="280" t="s">
        <v>160</v>
      </c>
      <c r="D3" s="280" t="s">
        <v>161</v>
      </c>
      <c r="E3" s="280" t="s">
        <v>162</v>
      </c>
      <c r="F3" s="280" t="s">
        <v>163</v>
      </c>
      <c r="G3" s="280" t="s">
        <v>164</v>
      </c>
      <c r="H3" s="280" t="s">
        <v>165</v>
      </c>
      <c r="I3" s="281"/>
      <c r="J3" s="281" t="s">
        <v>160</v>
      </c>
      <c r="K3" s="281" t="s">
        <v>161</v>
      </c>
      <c r="L3" s="281" t="s">
        <v>162</v>
      </c>
      <c r="M3" s="281" t="s">
        <v>163</v>
      </c>
      <c r="N3" s="281" t="s">
        <v>166</v>
      </c>
      <c r="O3" s="281" t="s">
        <v>167</v>
      </c>
      <c r="P3" s="282" t="s">
        <v>168</v>
      </c>
    </row>
    <row r="4" ht="15.75" customHeight="1">
      <c r="A4" s="283" t="s">
        <v>19</v>
      </c>
      <c r="B4" s="284" t="str">
        <f>#REF!</f>
        <v>#REF!</v>
      </c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85"/>
      <c r="P4" s="286" t="s">
        <v>169</v>
      </c>
    </row>
    <row r="5" ht="15.75" customHeight="1">
      <c r="A5" s="30"/>
      <c r="B5" s="287" t="str">
        <f>ORARIO_GENERALE!C4</f>
        <v>09:00-10:00</v>
      </c>
      <c r="C5" s="220" t="str">
        <f t="array" ref="C5">IFERROR(INDEX(ORARIO_GENERALE!D4:M4,MATCH("*"&amp;"(1)"&amp;"*",ORARIO_GENERALE!D4:M4,0)),"")</f>
        <v/>
      </c>
      <c r="D5" s="220" t="str">
        <f t="array" ref="D5">IFERROR(INDEX(ORARIO_GENERALE!D4:M4,MATCH("*"&amp;"(2)"&amp;"*",ORARIO_GENERALE!D4:M4,0)),"")</f>
        <v/>
      </c>
      <c r="E5" s="220" t="str">
        <f t="array" ref="E5">IFERROR(INDEX(ORARIO_GENERALE!D4:M4,MATCH("*"&amp;"(3)"&amp;"*",ORARIO_GENERALE!D4:M4,0)),"")</f>
        <v/>
      </c>
      <c r="F5" s="220" t="str">
        <f t="array" ref="F5">IFERROR(INDEX(ORARIO_GENERALE!D4:M4,MATCH("*"&amp;"(4)"&amp;"*",ORARIO_GENERALE!D4:M4,0)),"")</f>
        <v/>
      </c>
      <c r="G5" s="220" t="str">
        <f t="array" ref="G5">IFERROR(INDEX(ORARIO_GENERALE!D4:M4,MATCH("*"&amp;"(5)"&amp;"*",ORARIO_GENERALE!D4:M4,0)),"")</f>
        <v/>
      </c>
      <c r="H5" s="220" t="str">
        <f t="array" ref="H5">IFERROR(INDEX(ORARIO_GENERALE!D4:M4,MATCH("*"&amp;"(6)"&amp;"*",ORARIO_GENERALE!D4:M4,0)),"")</f>
        <v/>
      </c>
      <c r="I5" s="220" t="str">
        <f>ORARIO_GENERALE!J4</f>
        <v/>
      </c>
      <c r="J5" s="220" t="str">
        <f t="array" ref="J5">IFERROR(INDEX(#REF!,MATCH("*"&amp;"(1)"&amp;"*",#REF!,0)),"")</f>
        <v/>
      </c>
      <c r="K5" s="220" t="str">
        <f t="array" ref="K5">IFERROR(INDEX(#REF!,MATCH("*"&amp;"(2)"&amp;"*",#REF!,0)),"")</f>
        <v/>
      </c>
      <c r="L5" s="220" t="str">
        <f t="array" ref="L5">IFERROR(INDEX(#REF!,MATCH("*"&amp;"(3)"&amp;"*",#REF!,0)),"")</f>
        <v/>
      </c>
      <c r="M5" s="220" t="str">
        <f t="array" ref="M5">IFERROR(INDEX(#REF!,MATCH("*"&amp;"(4)"&amp;"*",#REF!,0)),"")</f>
        <v/>
      </c>
      <c r="N5" s="220" t="str">
        <f t="array" ref="N5">IFERROR(INDEX(#REF!,MATCH("*"&amp;"(5)"&amp;"*",#REF!,0)),"")</f>
        <v/>
      </c>
      <c r="O5" s="288" t="str">
        <f t="array" ref="O5">IFERROR(INDEX(#REF!,MATCH("*"&amp;"(6)"&amp;"*",#REF!,0)),"")</f>
        <v/>
      </c>
      <c r="P5" s="289"/>
    </row>
    <row r="6" ht="15.75" customHeight="1">
      <c r="A6" s="30"/>
      <c r="B6" s="287" t="str">
        <f>ORARIO_GENERALE!C5</f>
        <v>10:00-11:00</v>
      </c>
      <c r="C6" s="290" t="str">
        <f t="array" ref="C6">IFERROR(INDEX(ORARIO_GENERALE!D5:M5,MATCH("*"&amp;"(1)"&amp;"*",ORARIO_GENERALE!D5:M5,0)),"")</f>
        <v/>
      </c>
      <c r="D6" s="290" t="str">
        <f t="array" ref="D6">IFERROR(INDEX(ORARIO_GENERALE!D5:M5,MATCH("*"&amp;"(2)"&amp;"*",ORARIO_GENERALE!D5:M5,0)),"")</f>
        <v/>
      </c>
      <c r="E6" s="290" t="str">
        <f t="array" ref="E6">IFERROR(INDEX(ORARIO_GENERALE!D5:M5,MATCH("*"&amp;"(3)"&amp;"*",ORARIO_GENERALE!D5:M5,0)),"")</f>
        <v/>
      </c>
      <c r="F6" s="290" t="str">
        <f t="array" ref="F6">IFERROR(INDEX(ORARIO_GENERALE!D5:M5,MATCH("*"&amp;"(4)"&amp;"*",ORARIO_GENERALE!D5:M5,0)),"")</f>
        <v/>
      </c>
      <c r="G6" s="290" t="str">
        <f t="array" ref="G6">IFERROR(INDEX(ORARIO_GENERALE!D5:M5,MATCH("*"&amp;"(5)"&amp;"*",ORARIO_GENERALE!D5:M5,0)),"")</f>
        <v/>
      </c>
      <c r="H6" s="290" t="str">
        <f t="array" ref="H6">IFERROR(INDEX(ORARIO_GENERALE!D5:M5,MATCH("*"&amp;"(6)"&amp;"*",ORARIO_GENERALE!D5:M5,0)),"")</f>
        <v/>
      </c>
      <c r="I6" s="220" t="str">
        <f>ORARIO_GENERALE!J5</f>
        <v/>
      </c>
      <c r="J6" s="290" t="str">
        <f t="array" ref="J6">IFERROR(INDEX(#REF!,MATCH("*"&amp;"(1)"&amp;"*",#REF!,0)),"")</f>
        <v/>
      </c>
      <c r="K6" s="290" t="str">
        <f t="array" ref="K6">IFERROR(INDEX(#REF!,MATCH("*"&amp;"(2)"&amp;"*",#REF!,0)),"")</f>
        <v/>
      </c>
      <c r="L6" s="290" t="str">
        <f t="array" ref="L6">IFERROR(INDEX(#REF!,MATCH("*"&amp;"(3)"&amp;"*",#REF!,0)),"")</f>
        <v/>
      </c>
      <c r="M6" s="290" t="str">
        <f t="array" ref="M6">IFERROR(INDEX(#REF!,MATCH("*"&amp;"(4)"&amp;"*",#REF!,0)),"")</f>
        <v/>
      </c>
      <c r="N6" s="290" t="str">
        <f t="array" ref="N6">IFERROR(INDEX(#REF!,MATCH("*"&amp;"(5)"&amp;"*",#REF!,0)),"")</f>
        <v/>
      </c>
      <c r="O6" s="291" t="str">
        <f t="array" ref="O6">IFERROR(INDEX(#REF!,MATCH("*"&amp;"(6)"&amp;"*",#REF!,0)),"")</f>
        <v/>
      </c>
      <c r="P6" s="289"/>
    </row>
    <row r="7" ht="15.75" customHeight="1">
      <c r="A7" s="30"/>
      <c r="B7" s="287" t="str">
        <f>ORARIO_GENERALE!C6</f>
        <v>11:00-12:00</v>
      </c>
      <c r="C7" s="290" t="str">
        <f t="array" ref="C7">IFERROR(INDEX(ORARIO_GENERALE!D6:M6,MATCH("*"&amp;"(1)"&amp;"*",ORARIO_GENERALE!D6:M6,0)),"")</f>
        <v/>
      </c>
      <c r="D7" s="290" t="str">
        <f t="array" ref="D7">IFERROR(INDEX(ORARIO_GENERALE!D6:M6,MATCH("*"&amp;"(2)"&amp;"*",ORARIO_GENERALE!D6:M6,0)),"")</f>
        <v/>
      </c>
      <c r="E7" s="290" t="str">
        <f t="array" ref="E7">IFERROR(INDEX(ORARIO_GENERALE!D6:M6,MATCH("*"&amp;"(3)"&amp;"*",ORARIO_GENERALE!D6:M6,0)),"")</f>
        <v/>
      </c>
      <c r="F7" s="290" t="str">
        <f t="array" ref="F7">IFERROR(INDEX(ORARIO_GENERALE!D6:M6,MATCH("*"&amp;"(4)"&amp;"*",ORARIO_GENERALE!D6:M6,0)),"")</f>
        <v/>
      </c>
      <c r="G7" s="290" t="str">
        <f t="array" ref="G7">IFERROR(INDEX(ORARIO_GENERALE!D6:M6,MATCH("*"&amp;"(5)"&amp;"*",ORARIO_GENERALE!D6:M6,0)),"")</f>
        <v/>
      </c>
      <c r="H7" s="290" t="str">
        <f t="array" ref="H7">IFERROR(INDEX(ORARIO_GENERALE!D6:M6,MATCH("*"&amp;"(6)"&amp;"*",ORARIO_GENERALE!D6:M6,0)),"")</f>
        <v/>
      </c>
      <c r="I7" s="220" t="str">
        <f>ORARIO_GENERALE!J6</f>
        <v/>
      </c>
      <c r="J7" s="290" t="str">
        <f t="array" ref="J7">IFERROR(INDEX(#REF!,MATCH("*"&amp;"(1)"&amp;"*",#REF!,0)),"")</f>
        <v/>
      </c>
      <c r="K7" s="290" t="str">
        <f t="array" ref="K7">IFERROR(INDEX(#REF!,MATCH("*"&amp;"(2)"&amp;"*",#REF!,0)),"")</f>
        <v/>
      </c>
      <c r="L7" s="290" t="str">
        <f t="array" ref="L7">IFERROR(INDEX(#REF!,MATCH("*"&amp;"(3)"&amp;"*",#REF!,0)),"")</f>
        <v/>
      </c>
      <c r="M7" s="290" t="str">
        <f t="array" ref="M7">IFERROR(INDEX(#REF!,MATCH("*"&amp;"(4)"&amp;"*",#REF!,0)),"")</f>
        <v/>
      </c>
      <c r="N7" s="290" t="str">
        <f t="array" ref="N7">IFERROR(INDEX(#REF!,MATCH("*"&amp;"(5)"&amp;"*",#REF!,0)),"")</f>
        <v/>
      </c>
      <c r="O7" s="291" t="str">
        <f t="array" ref="O7">IFERROR(INDEX(#REF!,MATCH("*"&amp;"(6)"&amp;"*",#REF!,0)),"")</f>
        <v/>
      </c>
      <c r="P7" s="289"/>
      <c r="R7" s="292"/>
      <c r="S7" s="217" t="s">
        <v>170</v>
      </c>
    </row>
    <row r="8" ht="15.75" customHeight="1">
      <c r="A8" s="30"/>
      <c r="B8" s="287" t="str">
        <f>ORARIO_GENERALE!C7</f>
        <v>12:00-13:00</v>
      </c>
      <c r="C8" s="290" t="str">
        <f t="array" ref="C8">IFERROR(INDEX(ORARIO_GENERALE!D7:I7,MATCH("*"&amp;"(1)"&amp;"*",ORARIO_GENERALE!D7:I7,0)),"")</f>
        <v/>
      </c>
      <c r="D8" s="290" t="str">
        <f t="array" ref="D8">IFERROR(INDEX(ORARIO_GENERALE!D7:I7,MATCH("*"&amp;"(2)"&amp;"*",ORARIO_GENERALE!D7:I7,0)),"")</f>
        <v/>
      </c>
      <c r="E8" s="290" t="str">
        <f t="array" ref="E8">IFERROR(INDEX(ORARIO_GENERALE!D7:I7,MATCH("*"&amp;"(3)"&amp;"*",ORARIO_GENERALE!D7:I7,0)),"")</f>
        <v/>
      </c>
      <c r="F8" s="290" t="str">
        <f t="array" ref="F8">IFERROR(INDEX(ORARIO_GENERALE!D7:I7,MATCH("*"&amp;"(4)"&amp;"*",ORARIO_GENERALE!D7:I7,0)),"")</f>
        <v/>
      </c>
      <c r="G8" s="290" t="str">
        <f t="array" ref="G8">IFERROR(INDEX(ORARIO_GENERALE!D7:I7,MATCH("*"&amp;"(5)"&amp;"*",ORARIO_GENERALE!D7:I7,0)),"")</f>
        <v/>
      </c>
      <c r="H8" s="290" t="str">
        <f t="array" ref="H8">IFERROR(INDEX(ORARIO_GENERALE!D7:I7,MATCH("*"&amp;"(6)"&amp;"*",ORARIO_GENERALE!D7:I7,0)),"")</f>
        <v/>
      </c>
      <c r="I8" s="220" t="str">
        <f>ORARIO_GENERALE!J7</f>
        <v/>
      </c>
      <c r="J8" s="290" t="str">
        <f t="array" ref="J8">IFERROR(INDEX(ORARIO_GENERALE!K7:M7,MATCH("*"&amp;"(1)"&amp;"*",ORARIO_GENERALE!K7:M7,0)),"")</f>
        <v/>
      </c>
      <c r="K8" s="290" t="str">
        <f t="array" ref="K8">IFERROR(INDEX(ORARIO_GENERALE!$K7:$M7,MATCH("*"&amp;"(2)"&amp;"*",ORARIO_GENERALE!$K7:$M7,0)),"")</f>
        <v/>
      </c>
      <c r="L8" s="290" t="str">
        <f t="array" ref="L8">IFERROR(INDEX(ORARIO_GENERALE!$K7:$M7,MATCH("*"&amp;"(3)"&amp;"*",ORARIO_GENERALE!$K7:$M7,0)),"")</f>
        <v/>
      </c>
      <c r="M8" s="290" t="str">
        <f t="array" ref="M8">IFERROR(INDEX(ORARIO_GENERALE!$K7:$M7,MATCH("*"&amp;"(4)"&amp;"*",ORARIO_GENERALE!$K7:$M7,0)),"")</f>
        <v/>
      </c>
      <c r="N8" s="290" t="str">
        <f t="array" ref="N8">IFERROR(INDEX(ORARIO_GENERALE!$K7:$M7,MATCH("*"&amp;"(5)"&amp;"*",ORARIO_GENERALE!$K7:$M7,0)),"")</f>
        <v/>
      </c>
      <c r="O8" s="291" t="str">
        <f t="array" ref="O8">IFERROR(INDEX(ORARIO_GENERALE!$K7:$M7,MATCH("*"&amp;"(6)"&amp;"*",ORARIO_GENERALE!$K7:$M7,0)),"")</f>
        <v/>
      </c>
      <c r="P8" s="289"/>
      <c r="R8" s="293"/>
      <c r="S8" s="217" t="s">
        <v>171</v>
      </c>
    </row>
    <row r="9" ht="15.75" customHeight="1">
      <c r="A9" s="30"/>
      <c r="B9" s="287" t="str">
        <f>ORARIO_GENERALE!C8</f>
        <v>13:00-14:00</v>
      </c>
      <c r="C9" s="290" t="str">
        <f t="array" ref="C9">IFERROR(INDEX(ORARIO_GENERALE!D8:I8,MATCH("*"&amp;"(1)"&amp;"*",ORARIO_GENERALE!D8:I8,0)),"")</f>
        <v/>
      </c>
      <c r="D9" s="290" t="str">
        <f t="array" ref="D9">IFERROR(INDEX(ORARIO_GENERALE!D8:I8,MATCH("*"&amp;"(2)"&amp;"*",ORARIO_GENERALE!D8:I8,0)),"")</f>
        <v/>
      </c>
      <c r="E9" s="290" t="str">
        <f t="array" ref="E9">IFERROR(INDEX(ORARIO_GENERALE!D8:I8,MATCH("*"&amp;"(3)"&amp;"*",ORARIO_GENERALE!D8:I8,0)),"")</f>
        <v/>
      </c>
      <c r="F9" s="290" t="str">
        <f t="array" ref="F9">IFERROR(INDEX(ORARIO_GENERALE!D8:I8,MATCH("*"&amp;"(4)"&amp;"*",ORARIO_GENERALE!D8:I8,0)),"")</f>
        <v/>
      </c>
      <c r="G9" s="290" t="str">
        <f t="array" ref="G9">IFERROR(INDEX(ORARIO_GENERALE!D8:I8,MATCH("*"&amp;"(5)"&amp;"*",ORARIO_GENERALE!D8:I8,0)),"")</f>
        <v/>
      </c>
      <c r="H9" s="290" t="str">
        <f t="array" ref="H9">IFERROR(INDEX(ORARIO_GENERALE!D8:I8,MATCH("*"&amp;"(6)"&amp;"*",ORARIO_GENERALE!D8:I8,0)),"")</f>
        <v/>
      </c>
      <c r="I9" s="220" t="str">
        <f>ORARIO_GENERALE!J8</f>
        <v/>
      </c>
      <c r="J9" s="290" t="str">
        <f t="array" ref="J9">IFERROR(INDEX(ORARIO_GENERALE!K8:M8,MATCH("*"&amp;"(1)"&amp;"*",ORARIO_GENERALE!K8:M8,0)),"")</f>
        <v/>
      </c>
      <c r="K9" s="290" t="str">
        <f t="array" ref="K9">IFERROR(INDEX(ORARIO_GENERALE!$K8:$M8,MATCH("*"&amp;"(2)"&amp;"*",ORARIO_GENERALE!$K8:$M8,0)),"")</f>
        <v/>
      </c>
      <c r="L9" s="290" t="str">
        <f t="array" ref="L9">IFERROR(INDEX(ORARIO_GENERALE!$K8:$M8,MATCH("*"&amp;"(3)"&amp;"*",ORARIO_GENERALE!$K8:$M8,0)),"")</f>
        <v/>
      </c>
      <c r="M9" s="290" t="str">
        <f t="array" ref="M9">IFERROR(INDEX(ORARIO_GENERALE!$K8:$M8,MATCH("*"&amp;"(4)"&amp;"*",ORARIO_GENERALE!$K8:$M8,0)),"")</f>
        <v/>
      </c>
      <c r="N9" s="290" t="str">
        <f t="array" ref="N9">IFERROR(INDEX(ORARIO_GENERALE!$K8:$M8,MATCH("*"&amp;"(5)"&amp;"*",ORARIO_GENERALE!$K8:$M8,0)),"")</f>
        <v/>
      </c>
      <c r="O9" s="291" t="str">
        <f t="array" ref="O9">IFERROR(INDEX(ORARIO_GENERALE!$K8:$M8,MATCH("*"&amp;"(6)"&amp;"*",ORARIO_GENERALE!$K8:$M8,0)),"")</f>
        <v/>
      </c>
      <c r="P9" s="289"/>
      <c r="R9" s="301"/>
      <c r="S9" s="217" t="s">
        <v>175</v>
      </c>
    </row>
    <row r="10" ht="15.75" customHeight="1">
      <c r="A10" s="30"/>
      <c r="B10" s="287" t="str">
        <f>ORARIO_GENERALE!C9</f>
        <v>14:00-15:00</v>
      </c>
      <c r="C10" s="290" t="str">
        <f t="array" ref="C10">IFERROR(INDEX(ORARIO_GENERALE!D9:I9,MATCH("*"&amp;"(1)"&amp;"*",ORARIO_GENERALE!D9:I9,0)),"")</f>
        <v/>
      </c>
      <c r="D10" s="290" t="str">
        <f t="array" ref="D10">IFERROR(INDEX(ORARIO_GENERALE!D9:I9,MATCH("*"&amp;"(2)"&amp;"*",ORARIO_GENERALE!D9:I9,0)),"")</f>
        <v/>
      </c>
      <c r="E10" s="290" t="str">
        <f t="array" ref="E10">IFERROR(INDEX(ORARIO_GENERALE!D9:I9,MATCH("*"&amp;"(3)"&amp;"*",ORARIO_GENERALE!D9:I9,0)),"")</f>
        <v/>
      </c>
      <c r="F10" s="290" t="str">
        <f t="array" ref="F10">IFERROR(INDEX(ORARIO_GENERALE!D9:I9,MATCH("*"&amp;"(4)"&amp;"*",ORARIO_GENERALE!D9:I9,0)),"")</f>
        <v/>
      </c>
      <c r="G10" s="290" t="str">
        <f t="array" ref="G10">IFERROR(INDEX(ORARIO_GENERALE!D9:I9,MATCH("*"&amp;"(5)"&amp;"*",ORARIO_GENERALE!D9:I9,0)),"")</f>
        <v/>
      </c>
      <c r="H10" s="290" t="str">
        <f t="array" ref="H10">IFERROR(INDEX(ORARIO_GENERALE!D9:I9,MATCH("*"&amp;"(6)"&amp;"*",ORARIO_GENERALE!D9:I9,0)),"")</f>
        <v/>
      </c>
      <c r="I10" s="220" t="str">
        <f>ORARIO_GENERALE!J9</f>
        <v/>
      </c>
      <c r="J10" s="304" t="str">
        <f t="array" ref="J10">IFERROR(INDEX(ORARIO_GENERALE!K9:M9,MATCH("*"&amp;"(1)"&amp;"*",ORARIO_GENERALE!K9:M9,0)),"")</f>
        <v/>
      </c>
      <c r="K10" s="304" t="str">
        <f t="array" ref="K10">IFERROR(INDEX(ORARIO_GENERALE!$K9:$M9,MATCH("*"&amp;"(2)"&amp;"*",ORARIO_GENERALE!$K9:$M9,0)),"")</f>
        <v/>
      </c>
      <c r="L10" s="304" t="str">
        <f t="array" ref="L10">IFERROR(INDEX(ORARIO_GENERALE!$K9:$M9,MATCH("*"&amp;"(3)"&amp;"*",ORARIO_GENERALE!$K9:$M9,0)),"")</f>
        <v/>
      </c>
      <c r="M10" s="290" t="str">
        <f t="array" ref="M10">IFERROR(INDEX(ORARIO_GENERALE!$K9:$M9,MATCH("*"&amp;"(4)"&amp;"*",ORARIO_GENERALE!$K9:$M9,0)),"")</f>
        <v/>
      </c>
      <c r="N10" s="290" t="str">
        <f t="array" ref="N10">IFERROR(INDEX(ORARIO_GENERALE!$K9:$M9,MATCH("*"&amp;"(5)"&amp;"*",ORARIO_GENERALE!$K9:$M9,0)),"")</f>
        <v/>
      </c>
      <c r="O10" s="291" t="str">
        <f t="array" ref="O10">IFERROR(INDEX(ORARIO_GENERALE!$K9:$M9,MATCH("*"&amp;"(6)"&amp;"*",ORARIO_GENERALE!$K9:$M9,0)),"")</f>
        <v/>
      </c>
      <c r="P10" s="289"/>
    </row>
    <row r="11" ht="15.75" customHeight="1">
      <c r="A11" s="30"/>
      <c r="B11" s="287" t="str">
        <f>ORARIO_GENERALE!C10</f>
        <v>15:00-16:00</v>
      </c>
      <c r="C11" s="304" t="str">
        <f t="array" ref="C11">IFERROR(INDEX(ORARIO_GENERALE!D10:I10,MATCH("*"&amp;"(1)"&amp;"*",ORARIO_GENERALE!D10:I10,0)),"")</f>
        <v/>
      </c>
      <c r="D11" s="304" t="str">
        <f t="array" ref="D11">IFERROR(INDEX(ORARIO_GENERALE!D10:I10,MATCH("*"&amp;"(2)"&amp;"*",ORARIO_GENERALE!D10:I10,0)),"")</f>
        <v/>
      </c>
      <c r="E11" s="304" t="str">
        <f t="array" ref="E11">IFERROR(INDEX(ORARIO_GENERALE!D10:I10,MATCH("*"&amp;"(3)"&amp;"*",ORARIO_GENERALE!D10:I10,0)),"")</f>
        <v/>
      </c>
      <c r="F11" s="304" t="str">
        <f t="array" ref="F11">IFERROR(INDEX(ORARIO_GENERALE!D10:I10,MATCH("*"&amp;"(4)"&amp;"*",ORARIO_GENERALE!D10:I10,0)),"")</f>
        <v/>
      </c>
      <c r="G11" s="304" t="str">
        <f t="array" ref="G11">IFERROR(INDEX(ORARIO_GENERALE!D10:I10,MATCH("*"&amp;"(5)"&amp;"*",ORARIO_GENERALE!D10:I10,0)),"")</f>
        <v/>
      </c>
      <c r="H11" s="304" t="str">
        <f t="array" ref="H11">IFERROR(INDEX(ORARIO_GENERALE!D10:I10,MATCH("*"&amp;"(6)"&amp;"*",ORARIO_GENERALE!D10:I10,0)),"")</f>
        <v/>
      </c>
      <c r="I11" s="220" t="str">
        <f>ORARIO_GENERALE!J10</f>
        <v/>
      </c>
      <c r="J11" s="304" t="str">
        <f t="array" ref="J11">IFERROR(INDEX(ORARIO_GENERALE!K10:M10,MATCH("*"&amp;"(1)"&amp;"*",ORARIO_GENERALE!K10:M10,0)),"")</f>
        <v/>
      </c>
      <c r="K11" s="304" t="str">
        <f t="array" ref="K11">IFERROR(INDEX(ORARIO_GENERALE!$K10:$M10,MATCH("*"&amp;"(2)"&amp;"*",ORARIO_GENERALE!$K10:$M10,0)),"")</f>
        <v/>
      </c>
      <c r="L11" s="304" t="str">
        <f t="array" ref="L11">IFERROR(INDEX(ORARIO_GENERALE!$K10:$M10,MATCH("*"&amp;"(3)"&amp;"*",ORARIO_GENERALE!$K10:$M10,0)),"")</f>
        <v/>
      </c>
      <c r="M11" s="304" t="str">
        <f t="array" ref="M11">IFERROR(INDEX(ORARIO_GENERALE!$K10:$M10,MATCH("*"&amp;"(4)"&amp;"*",ORARIO_GENERALE!$K10:$M10,0)),"")</f>
        <v/>
      </c>
      <c r="N11" s="304" t="str">
        <f t="array" ref="N11">IFERROR(INDEX(ORARIO_GENERALE!$K10:$M10,MATCH("*"&amp;"(5)"&amp;"*",ORARIO_GENERALE!$K10:$M10,0)),"")</f>
        <v/>
      </c>
      <c r="O11" s="305" t="str">
        <f t="array" ref="O11">IFERROR(INDEX(ORARIO_GENERALE!$K10:$M10,MATCH("*"&amp;"(6)"&amp;"*",ORARIO_GENERALE!$K10:$M10,0)),"")</f>
        <v/>
      </c>
      <c r="P11" s="289"/>
      <c r="R11" s="87" t="s">
        <v>185</v>
      </c>
    </row>
    <row r="12" ht="15.75" customHeight="1">
      <c r="A12" s="30"/>
      <c r="B12" s="287" t="str">
        <f>ORARIO_GENERALE!C11</f>
        <v>16:00-17:00</v>
      </c>
      <c r="C12" s="304" t="str">
        <f t="array" ref="C12">IFERROR(INDEX(ORARIO_GENERALE!D11:I11,MATCH("*"&amp;"(1)"&amp;"*",ORARIO_GENERALE!D11:I11,0)),"")</f>
        <v/>
      </c>
      <c r="D12" s="304" t="str">
        <f t="array" ref="D12">IFERROR(INDEX(ORARIO_GENERALE!D11:I11,MATCH("*"&amp;"(2)"&amp;"*",ORARIO_GENERALE!D11:I11,0)),"")</f>
        <v/>
      </c>
      <c r="E12" s="304" t="str">
        <f t="array" ref="E12">IFERROR(INDEX(ORARIO_GENERALE!D11:I11,MATCH("*"&amp;"(3)"&amp;"*",ORARIO_GENERALE!D11:I11,0)),"")</f>
        <v/>
      </c>
      <c r="F12" s="304" t="str">
        <f t="array" ref="F12">IFERROR(INDEX(ORARIO_GENERALE!D11:I11,MATCH("*"&amp;"(4)"&amp;"*",ORARIO_GENERALE!D11:I11,0)),"")</f>
        <v/>
      </c>
      <c r="G12" s="304" t="str">
        <f t="array" ref="G12">IFERROR(INDEX(ORARIO_GENERALE!D11:I11,MATCH("*"&amp;"(5)"&amp;"*",ORARIO_GENERALE!D11:I11,0)),"")</f>
        <v/>
      </c>
      <c r="H12" s="304" t="str">
        <f t="array" ref="H12">IFERROR(INDEX(ORARIO_GENERALE!D11:I11,MATCH("*"&amp;"(6)"&amp;"*",ORARIO_GENERALE!D11:I11,0)),"")</f>
        <v/>
      </c>
      <c r="I12" s="220" t="str">
        <f>ORARIO_GENERALE!J11</f>
        <v/>
      </c>
      <c r="J12" s="304" t="str">
        <f t="array" ref="J12">IFERROR(INDEX(ORARIO_GENERALE!K11:M11,MATCH("*"&amp;"(1)"&amp;"*",ORARIO_GENERALE!K11:M11,0)),"")</f>
        <v/>
      </c>
      <c r="K12" s="304" t="str">
        <f t="array" ref="K12">IFERROR(INDEX(ORARIO_GENERALE!$K11:$M11,MATCH("*"&amp;"(2)"&amp;"*",ORARIO_GENERALE!$K11:$M11,0)),"")</f>
        <v/>
      </c>
      <c r="L12" s="304" t="str">
        <f t="array" ref="L12">IFERROR(INDEX(ORARIO_GENERALE!$K11:$M11,MATCH("*"&amp;"(3)"&amp;"*",ORARIO_GENERALE!$K11:$M11,0)),"")</f>
        <v/>
      </c>
      <c r="M12" s="304" t="str">
        <f t="array" ref="M12">IFERROR(INDEX(ORARIO_GENERALE!$K11:$M11,MATCH("*"&amp;"(4)"&amp;"*",ORARIO_GENERALE!$K11:$M11,0)),"")</f>
        <v/>
      </c>
      <c r="N12" s="304" t="str">
        <f t="array" ref="N12">IFERROR(INDEX(ORARIO_GENERALE!$K11:$M11,MATCH("*"&amp;"(5)"&amp;"*",ORARIO_GENERALE!$K11:$M11,0)),"")</f>
        <v/>
      </c>
      <c r="O12" s="305" t="str">
        <f t="array" ref="O12">IFERROR(INDEX(ORARIO_GENERALE!$K11:$M11,MATCH("*"&amp;"(6)"&amp;"*",ORARIO_GENERALE!$K11:$M11,0)),"")</f>
        <v/>
      </c>
      <c r="P12" s="289"/>
    </row>
    <row r="13" ht="15.75" customHeight="1">
      <c r="A13" s="30"/>
      <c r="B13" s="287" t="str">
        <f>ORARIO_GENERALE!C12</f>
        <v>17:00-18:00</v>
      </c>
      <c r="C13" s="304" t="str">
        <f t="array" ref="C13">IFERROR(INDEX(ORARIO_GENERALE!D12:I12,MATCH("*"&amp;"(1)"&amp;"*",ORARIO_GENERALE!D12:I12,0)),"")</f>
        <v/>
      </c>
      <c r="D13" s="304" t="str">
        <f t="array" ref="D13">IFERROR(INDEX(ORARIO_GENERALE!D12:I12,MATCH("*"&amp;"(2)"&amp;"*",ORARIO_GENERALE!D12:I12,0)),"")</f>
        <v/>
      </c>
      <c r="E13" s="304" t="str">
        <f t="array" ref="E13">IFERROR(INDEX(ORARIO_GENERALE!D12:I12,MATCH("*"&amp;"(3)"&amp;"*",ORARIO_GENERALE!D12:I12,0)),"")</f>
        <v/>
      </c>
      <c r="F13" s="304" t="str">
        <f t="array" ref="F13">IFERROR(INDEX(ORARIO_GENERALE!D12:I12,MATCH("*"&amp;"(4)"&amp;"*",ORARIO_GENERALE!D12:I12,0)),"")</f>
        <v/>
      </c>
      <c r="G13" s="304" t="str">
        <f t="array" ref="G13">IFERROR(INDEX(ORARIO_GENERALE!D12:I12,MATCH("*"&amp;"(5)"&amp;"*",ORARIO_GENERALE!D12:I12,0)),"")</f>
        <v/>
      </c>
      <c r="H13" s="304" t="str">
        <f t="array" ref="H13">IFERROR(INDEX(ORARIO_GENERALE!D12:I12,MATCH("*"&amp;"(6)"&amp;"*",ORARIO_GENERALE!D12:I12,0)),"")</f>
        <v/>
      </c>
      <c r="I13" s="220" t="str">
        <f>ORARIO_GENERALE!J12</f>
        <v/>
      </c>
      <c r="J13" s="304" t="str">
        <f t="array" ref="J13">IFERROR(INDEX(ORARIO_GENERALE!K12,MATCH("*"&amp;"(1)"&amp;"*",ORARIO_GENERALE!K12,0)),"")</f>
        <v/>
      </c>
      <c r="K13" s="304" t="str">
        <f t="array" ref="K13">IFERROR(INDEX(ORARIO_GENERALE!$K12,MATCH("*"&amp;"(2)"&amp;"*",ORARIO_GENERALE!$K12,0)),"")</f>
        <v/>
      </c>
      <c r="L13" s="304" t="str">
        <f t="array" ref="L13">IFERROR(INDEX(ORARIO_GENERALE!$K12,MATCH("*"&amp;"(3)"&amp;"*",ORARIO_GENERALE!$K12,0)),"")</f>
        <v/>
      </c>
      <c r="M13" s="304" t="str">
        <f t="array" ref="M13">IFERROR(INDEX(ORARIO_GENERALE!$K12,MATCH("*"&amp;"(4)"&amp;"*",ORARIO_GENERALE!$K12,0)),"")</f>
        <v/>
      </c>
      <c r="N13" s="304" t="str">
        <f t="array" ref="N13">IFERROR(INDEX(ORARIO_GENERALE!$K12,MATCH("*"&amp;"(5)"&amp;"*",ORARIO_GENERALE!$K12,0)),"")</f>
        <v/>
      </c>
      <c r="O13" s="305" t="str">
        <f t="array" ref="O13">IFERROR(INDEX(ORARIO_GENERALE!$K12,MATCH("*"&amp;"(6)"&amp;"*",ORARIO_GENERALE!$K12,0)),"")</f>
        <v/>
      </c>
      <c r="P13" s="289"/>
    </row>
    <row r="14" ht="15.75" customHeight="1">
      <c r="A14" s="30"/>
      <c r="B14" s="287" t="str">
        <f>ORARIO_GENERALE!C13</f>
        <v>18:00-19:00</v>
      </c>
      <c r="C14" s="306" t="str">
        <f t="array" ref="C14">IFERROR(INDEX(ORARIO_GENERALE!D13:I13,MATCH("*"&amp;"(1)"&amp;"*",ORARIO_GENERALE!D13:I13,0)),"")</f>
        <v/>
      </c>
      <c r="D14" s="306" t="str">
        <f t="array" ref="D14">IFERROR(INDEX(ORARIO_GENERALE!D13:I13,MATCH("*"&amp;"(2)"&amp;"*",ORARIO_GENERALE!D13:I13,0)),"")</f>
        <v/>
      </c>
      <c r="E14" s="306" t="str">
        <f t="array" ref="E14">IFERROR(INDEX(ORARIO_GENERALE!D13:I13,MATCH("*"&amp;"(3)"&amp;"*",ORARIO_GENERALE!D13:I13,0)),"")</f>
        <v/>
      </c>
      <c r="F14" s="306" t="str">
        <f t="array" ref="F14">IFERROR(INDEX(ORARIO_GENERALE!D13:I13,MATCH("*"&amp;"(4)"&amp;"*",ORARIO_GENERALE!D13:I13,0)),"")</f>
        <v/>
      </c>
      <c r="G14" s="306" t="str">
        <f t="array" ref="G14">IFERROR(INDEX(ORARIO_GENERALE!D13:I13,MATCH("*"&amp;"(5)"&amp;"*",ORARIO_GENERALE!D13:I13,0)),"")</f>
        <v/>
      </c>
      <c r="H14" s="306" t="str">
        <f t="array" ref="H14">IFERROR(INDEX(ORARIO_GENERALE!D13:I13,MATCH("*"&amp;"(6)"&amp;"*",ORARIO_GENERALE!D13:I13,0)),"")</f>
        <v/>
      </c>
      <c r="I14" s="220" t="str">
        <f>ORARIO_GENERALE!J13</f>
        <v/>
      </c>
      <c r="J14" s="306" t="str">
        <f t="array" ref="J14">IFERROR(INDEX(ORARIO_GENERALE!K13,MATCH("*"&amp;"(1)"&amp;"*",ORARIO_GENERALE!K13,0)),"")</f>
        <v/>
      </c>
      <c r="K14" s="306" t="str">
        <f t="array" ref="K14">IFERROR(INDEX(ORARIO_GENERALE!$K13,MATCH("*"&amp;"(2)"&amp;"*",ORARIO_GENERALE!$K13,0)),"")</f>
        <v/>
      </c>
      <c r="L14" s="306" t="str">
        <f t="array" ref="L14">IFERROR(INDEX(ORARIO_GENERALE!$K13,MATCH("*"&amp;"(3)"&amp;"*",ORARIO_GENERALE!$K13,0)),"")</f>
        <v/>
      </c>
      <c r="M14" s="306" t="str">
        <f t="array" ref="M14">IFERROR(INDEX(ORARIO_GENERALE!$K13,MATCH("*"&amp;"(4)"&amp;"*",ORARIO_GENERALE!$K13,0)),"")</f>
        <v/>
      </c>
      <c r="N14" s="306" t="str">
        <f t="array" ref="N14">IFERROR(INDEX(ORARIO_GENERALE!$K13,MATCH("*"&amp;"(5)"&amp;"*",ORARIO_GENERALE!$K13,0)),"")</f>
        <v/>
      </c>
      <c r="O14" s="307" t="str">
        <f t="array" ref="O14">IFERROR(INDEX(ORARIO_GENERALE!$K13,MATCH("*"&amp;"(6)"&amp;"*",ORARIO_GENERALE!$K13,0)),"")</f>
        <v/>
      </c>
      <c r="P14" s="289"/>
    </row>
    <row r="15" ht="15.75" customHeight="1">
      <c r="A15" s="30"/>
      <c r="B15" s="287" t="str">
        <f>ORARIO_GENERALE!C14</f>
        <v>19:00-20:00</v>
      </c>
      <c r="C15" s="306" t="str">
        <f t="array" ref="C15">IFERROR(INDEX(ORARIO_GENERALE!D14:I14,MATCH("*"&amp;"(1)"&amp;"*",ORARIO_GENERALE!D14:I14,0)),"")</f>
        <v/>
      </c>
      <c r="D15" s="306" t="str">
        <f t="array" ref="D15">IFERROR(INDEX(ORARIO_GENERALE!D14:I14,MATCH("*"&amp;"(2)"&amp;"*",ORARIO_GENERALE!D14:I14,0)),"")</f>
        <v/>
      </c>
      <c r="E15" s="306" t="str">
        <f t="array" ref="E15">IFERROR(INDEX(ORARIO_GENERALE!D14:I14,MATCH("*"&amp;"(3)"&amp;"*",ORARIO_GENERALE!D14:I14,0)),"")</f>
        <v/>
      </c>
      <c r="F15" s="306" t="str">
        <f t="array" ref="F15">IFERROR(INDEX(ORARIO_GENERALE!D14:I14,MATCH("*"&amp;"(4)"&amp;"*",ORARIO_GENERALE!D14:I14,0)),"")</f>
        <v/>
      </c>
      <c r="G15" s="306" t="str">
        <f t="array" ref="G15">IFERROR(INDEX(ORARIO_GENERALE!D14:I14,MATCH("*"&amp;"(5)"&amp;"*",ORARIO_GENERALE!D14:I14,0)),"")</f>
        <v/>
      </c>
      <c r="H15" s="306" t="str">
        <f t="array" ref="H15">IFERROR(INDEX(ORARIO_GENERALE!D14:I14,MATCH("*"&amp;"(6)"&amp;"*",ORARIO_GENERALE!D14:I14,0)),"")</f>
        <v/>
      </c>
      <c r="I15" s="220" t="str">
        <f>ORARIO_GENERALE!J14</f>
        <v/>
      </c>
      <c r="J15" s="306" t="str">
        <f t="array" ref="J15">IFERROR(INDEX(ORARIO_GENERALE!K14,MATCH("*"&amp;"(1)"&amp;"*",ORARIO_GENERALE!K14,0)),"")</f>
        <v/>
      </c>
      <c r="K15" s="306" t="str">
        <f t="array" ref="K15">IFERROR(INDEX(ORARIO_GENERALE!$K14,MATCH("*"&amp;"(2)"&amp;"*",ORARIO_GENERALE!$K14,0)),"")</f>
        <v/>
      </c>
      <c r="L15" s="306" t="str">
        <f t="array" ref="L15">IFERROR(INDEX(ORARIO_GENERALE!$K14,MATCH("*"&amp;"(3)"&amp;"*",ORARIO_GENERALE!$K14,0)),"")</f>
        <v/>
      </c>
      <c r="M15" s="306" t="str">
        <f t="array" ref="M15">IFERROR(INDEX(ORARIO_GENERALE!$K14,MATCH("*"&amp;"(4)"&amp;"*",ORARIO_GENERALE!$K14,0)),"")</f>
        <v/>
      </c>
      <c r="N15" s="306" t="str">
        <f t="array" ref="N15">IFERROR(INDEX(ORARIO_GENERALE!$K14,MATCH("*"&amp;"(5)"&amp;"*",ORARIO_GENERALE!$K14,0)),"")</f>
        <v/>
      </c>
      <c r="O15" s="307" t="str">
        <f t="array" ref="O15">IFERROR(INDEX(ORARIO_GENERALE!$K14,MATCH("*"&amp;"(6)"&amp;"*",ORARIO_GENERALE!$K14,0)),"")</f>
        <v/>
      </c>
      <c r="P15" s="289"/>
    </row>
    <row r="16" ht="15.75" customHeight="1">
      <c r="A16" s="77"/>
      <c r="B16" s="308" t="str">
        <f t="shared" ref="B16:B17" si="1">#REF!</f>
        <v>#REF!</v>
      </c>
      <c r="C16" s="309" t="str">
        <f t="shared" ref="C16:C17" si="2">IFERROR(INDEX(#REF!,MATCH("*"&amp;"(1)"&amp;"*",#REF!,0)),"")</f>
        <v/>
      </c>
      <c r="D16" s="309" t="str">
        <f t="shared" ref="D16:D17" si="3">IFERROR(INDEX(#REF!,MATCH("*"&amp;"(2)"&amp;"*",#REF!,0)),"")</f>
        <v/>
      </c>
      <c r="E16" s="309" t="str">
        <f t="shared" ref="E16:E17" si="4">IFERROR(INDEX(#REF!,MATCH("*"&amp;"(3)"&amp;"*",#REF!,0)),"")</f>
        <v/>
      </c>
      <c r="F16" s="309" t="str">
        <f t="shared" ref="F16:F17" si="5">IFERROR(INDEX(#REF!,MATCH("*"&amp;"(4)"&amp;"*",#REF!,0)),"")</f>
        <v/>
      </c>
      <c r="G16" s="309" t="str">
        <f t="shared" ref="G16:G17" si="6">IFERROR(INDEX(#REF!,MATCH("*"&amp;"(5)"&amp;"*",#REF!,0)),"")</f>
        <v/>
      </c>
      <c r="H16" s="309" t="str">
        <f t="shared" ref="H16:H17" si="7">IFERROR(INDEX(#REF!,MATCH("*"&amp;"(6)"&amp;"*",#REF!,0)),"")</f>
        <v/>
      </c>
      <c r="I16" s="276" t="str">
        <f t="shared" ref="I16:I17" si="8">#REF!</f>
        <v>#REF!</v>
      </c>
      <c r="J16" s="309" t="str">
        <f t="shared" ref="J16:J17" si="9">IFERROR(INDEX(#REF!,MATCH("*"&amp;"(1)"&amp;"*",#REF!,0)),"")</f>
        <v/>
      </c>
      <c r="K16" s="309" t="str">
        <f t="shared" ref="K16:K17" si="10">IFERROR(INDEX(#REF!,MATCH("*"&amp;"(2)"&amp;"*",#REF!,0)),"")</f>
        <v/>
      </c>
      <c r="L16" s="309" t="str">
        <f t="shared" ref="L16:L17" si="11">IFERROR(INDEX(#REF!,MATCH("*"&amp;"(3)"&amp;"*",#REF!,0)),"")</f>
        <v/>
      </c>
      <c r="M16" s="309" t="str">
        <f t="shared" ref="M16:M17" si="12">IFERROR(INDEX(#REF!,MATCH("*"&amp;"(4)"&amp;"*",#REF!,0)),"")</f>
        <v/>
      </c>
      <c r="N16" s="309" t="str">
        <f t="shared" ref="N16:N17" si="13">IFERROR(INDEX(#REF!,MATCH("*"&amp;"(5)"&amp;"*",#REF!,0)),"")</f>
        <v/>
      </c>
      <c r="O16" s="310" t="str">
        <f t="shared" ref="O16:O17" si="14">IFERROR(INDEX(#REF!,MATCH("*"&amp;"(6)"&amp;"*",#REF!,0)),"")</f>
        <v/>
      </c>
      <c r="P16" s="311"/>
    </row>
    <row r="17" ht="15.75" customHeight="1">
      <c r="A17" s="312" t="s">
        <v>22</v>
      </c>
      <c r="B17" s="284" t="str">
        <f t="shared" si="1"/>
        <v>#REF!</v>
      </c>
      <c r="C17" s="313" t="str">
        <f t="shared" si="2"/>
        <v/>
      </c>
      <c r="D17" s="313" t="str">
        <f t="shared" si="3"/>
        <v/>
      </c>
      <c r="E17" s="313" t="str">
        <f t="shared" si="4"/>
        <v/>
      </c>
      <c r="F17" s="313" t="str">
        <f t="shared" si="5"/>
        <v/>
      </c>
      <c r="G17" s="313" t="str">
        <f t="shared" si="6"/>
        <v/>
      </c>
      <c r="H17" s="313" t="str">
        <f t="shared" si="7"/>
        <v/>
      </c>
      <c r="I17" s="215" t="str">
        <f t="shared" si="8"/>
        <v>#REF!</v>
      </c>
      <c r="J17" s="313" t="str">
        <f t="shared" si="9"/>
        <v/>
      </c>
      <c r="K17" s="313" t="str">
        <f t="shared" si="10"/>
        <v/>
      </c>
      <c r="L17" s="313" t="str">
        <f t="shared" si="11"/>
        <v/>
      </c>
      <c r="M17" s="313" t="str">
        <f t="shared" si="12"/>
        <v/>
      </c>
      <c r="N17" s="313" t="str">
        <f t="shared" si="13"/>
        <v/>
      </c>
      <c r="O17" s="314" t="str">
        <f t="shared" si="14"/>
        <v/>
      </c>
      <c r="P17" s="286" t="s">
        <v>186</v>
      </c>
    </row>
    <row r="18" ht="15.75" customHeight="1">
      <c r="A18" s="101"/>
      <c r="B18" s="287" t="str">
        <f>ORARIO_GENERALE!C15</f>
        <v>09:00-10:00</v>
      </c>
      <c r="C18" s="290" t="str">
        <f t="array" ref="C18">IFERROR(INDEX(#REF!,MATCH("*"&amp;"(1)"&amp;"*",#REF!,0)),"")</f>
        <v/>
      </c>
      <c r="D18" s="290" t="str">
        <f t="array" ref="D18">IFERROR(INDEX(#REF!,MATCH("*"&amp;"(2)"&amp;"*",#REF!,0)),"")</f>
        <v/>
      </c>
      <c r="E18" s="290" t="str">
        <f t="array" ref="E18">IFERROR(INDEX(#REF!,MATCH("*"&amp;"(3)"&amp;"*",#REF!,0)),"")</f>
        <v/>
      </c>
      <c r="F18" s="290" t="str">
        <f t="array" ref="F18">IFERROR(INDEX(#REF!,MATCH("*"&amp;"(4)"&amp;"*",#REF!,0)),"")</f>
        <v/>
      </c>
      <c r="G18" s="290" t="str">
        <f t="array" ref="G18">IFERROR(INDEX(#REF!,MATCH("*"&amp;"(5)"&amp;"*",#REF!,0)),"")</f>
        <v/>
      </c>
      <c r="H18" s="290" t="str">
        <f t="array" ref="H18">IFERROR(INDEX(#REF!,MATCH("*"&amp;"(6)"&amp;"*",#REF!,0)),"")</f>
        <v/>
      </c>
      <c r="I18" s="220" t="str">
        <f>ORARIO_GENERALE!J15</f>
        <v/>
      </c>
      <c r="J18" s="290" t="str">
        <f t="array" ref="J18">IFERROR(INDEX(ORARIO_GENERALE!K15:M15,MATCH("*"&amp;"(1)"&amp;"*",ORARIO_GENERALE!K15:M15,0)),"")</f>
        <v/>
      </c>
      <c r="K18" s="290" t="str">
        <f t="array" ref="K18">IFERROR(INDEX(ORARIO_GENERALE!$K15:$M15,MATCH("*"&amp;"(2)"&amp;"*",ORARIO_GENERALE!$K15:$M15,0)),"")</f>
        <v/>
      </c>
      <c r="L18" s="290" t="str">
        <f t="array" ref="L18">IFERROR(INDEX(ORARIO_GENERALE!$K15:$M15,MATCH("*"&amp;"(3)"&amp;"*",ORARIO_GENERALE!$K15:$M15,0)),"")</f>
        <v/>
      </c>
      <c r="M18" s="290" t="str">
        <f t="array" ref="M18">IFERROR(INDEX(ORARIO_GENERALE!$K15:$M15,MATCH("*"&amp;"(4)"&amp;"*",ORARIO_GENERALE!$K15:$M15,0)),"")</f>
        <v/>
      </c>
      <c r="N18" s="290" t="str">
        <f t="array" ref="N18">IFERROR(INDEX(ORARIO_GENERALE!$K15:$M15,MATCH("*"&amp;"(5)"&amp;"*",ORARIO_GENERALE!$K15:$M15,0)),"")</f>
        <v/>
      </c>
      <c r="O18" s="291" t="str">
        <f t="array" ref="O18">IFERROR(INDEX(ORARIO_GENERALE!$K15:$M15,MATCH("*"&amp;"(6)"&amp;"*",ORARIO_GENERALE!$K15:$M15,0)),"")</f>
        <v/>
      </c>
      <c r="P18" s="289"/>
    </row>
    <row r="19" ht="15.75" customHeight="1">
      <c r="A19" s="101"/>
      <c r="B19" s="287" t="str">
        <f>ORARIO_GENERALE!C16</f>
        <v>10:00-11:00</v>
      </c>
      <c r="C19" s="290" t="str">
        <f t="array" ref="C19">IFERROR(INDEX(ORARIO_GENERALE!D15:K15,MATCH("*"&amp;"(1)"&amp;"*",ORARIO_GENERALE!D15:K15,0)),"")</f>
        <v/>
      </c>
      <c r="D19" s="290" t="str">
        <f t="array" ref="D19">IFERROR(INDEX(ORARIO_GENERALE!D15:K15,MATCH("*"&amp;"(2)"&amp;"*",ORARIO_GENERALE!D15:K15,0)),"")</f>
        <v/>
      </c>
      <c r="E19" s="290" t="str">
        <f t="array" ref="E19">IFERROR(INDEX(ORARIO_GENERALE!D15:K15,MATCH("*"&amp;"(3)"&amp;"*",ORARIO_GENERALE!D15:K15,0)),"")</f>
        <v/>
      </c>
      <c r="F19" s="290" t="str">
        <f t="array" ref="F19">IFERROR(INDEX(ORARIO_GENERALE!D15:K15,MATCH("*"&amp;"(4)"&amp;"*",ORARIO_GENERALE!D15:K15,0)),"")</f>
        <v/>
      </c>
      <c r="G19" s="290" t="str">
        <f t="array" ref="G19">IFERROR(INDEX(ORARIO_GENERALE!D15:K15,MATCH("*"&amp;"(5)"&amp;"*",ORARIO_GENERALE!D15:K15,0)),"")</f>
        <v/>
      </c>
      <c r="H19" s="290" t="str">
        <f t="array" ref="H19">IFERROR(INDEX(ORARIO_GENERALE!D15:K15,MATCH("*"&amp;"(6)"&amp;"*",ORARIO_GENERALE!D15:K15,0)),"")</f>
        <v/>
      </c>
      <c r="I19" s="220" t="str">
        <f>ORARIO_GENERALE!J16</f>
        <v/>
      </c>
      <c r="J19" s="290" t="str">
        <f t="array" ref="J19">IFERROR(INDEX(ORARIO_GENERALE!K16:M16,MATCH("*"&amp;"(1)"&amp;"*",ORARIO_GENERALE!K16:M16,0)),"")</f>
        <v/>
      </c>
      <c r="K19" s="290" t="str">
        <f t="array" ref="K19">IFERROR(INDEX(ORARIO_GENERALE!$K16:$M16,MATCH("*"&amp;"(2)"&amp;"*",ORARIO_GENERALE!$K16:$M16,0)),"")</f>
        <v/>
      </c>
      <c r="L19" s="290" t="str">
        <f t="array" ref="L19">IFERROR(INDEX(ORARIO_GENERALE!$K16:$M16,MATCH("*"&amp;"(3)"&amp;"*",ORARIO_GENERALE!$K16:$M16,0)),"")</f>
        <v/>
      </c>
      <c r="M19" s="290" t="str">
        <f t="array" ref="M19">IFERROR(INDEX(ORARIO_GENERALE!$K16:$M16,MATCH("*"&amp;"(4)"&amp;"*",ORARIO_GENERALE!$K16:$M16,0)),"")</f>
        <v/>
      </c>
      <c r="N19" s="290" t="str">
        <f t="array" ref="N19">IFERROR(INDEX(ORARIO_GENERALE!$K16:$M16,MATCH("*"&amp;"(5)"&amp;"*",ORARIO_GENERALE!$K16:$M16,0)),"")</f>
        <v/>
      </c>
      <c r="O19" s="291" t="str">
        <f t="array" ref="O19">IFERROR(INDEX(ORARIO_GENERALE!$K16:$M16,MATCH("*"&amp;"(6)"&amp;"*",ORARIO_GENERALE!$K16:$M16,0)),"")</f>
        <v/>
      </c>
      <c r="P19" s="289"/>
    </row>
    <row r="20" ht="15.75" customHeight="1">
      <c r="A20" s="101"/>
      <c r="B20" s="287" t="str">
        <f>ORARIO_GENERALE!C17</f>
        <v>11:00-12:00</v>
      </c>
      <c r="C20" s="290" t="str">
        <f t="array" ref="C20">IFERROR(INDEX(ORARIO_GENERALE!D16:K16,MATCH("*"&amp;"(1)"&amp;"*",ORARIO_GENERALE!D16:K16,0)),"")</f>
        <v/>
      </c>
      <c r="D20" s="290" t="str">
        <f t="array" ref="D20">IFERROR(INDEX(ORARIO_GENERALE!D16:K16,MATCH("*"&amp;"(2)"&amp;"*",ORARIO_GENERALE!D16:K16,0)),"")</f>
        <v/>
      </c>
      <c r="E20" s="290" t="str">
        <f t="array" ref="E20">IFERROR(INDEX(ORARIO_GENERALE!D16:K16,MATCH("*"&amp;"(3)"&amp;"*",ORARIO_GENERALE!D16:K16,0)),"")</f>
        <v/>
      </c>
      <c r="F20" s="290" t="str">
        <f t="array" ref="F20">IFERROR(INDEX(ORARIO_GENERALE!D16:K16,MATCH("*"&amp;"(4)"&amp;"*",ORARIO_GENERALE!D16:K16,0)),"")</f>
        <v/>
      </c>
      <c r="G20" s="290" t="str">
        <f t="array" ref="G20">IFERROR(INDEX(ORARIO_GENERALE!D16:K16,MATCH("*"&amp;"(5)"&amp;"*",ORARIO_GENERALE!D16:K16,0)),"")</f>
        <v/>
      </c>
      <c r="H20" s="290" t="str">
        <f t="array" ref="H20">IFERROR(INDEX(ORARIO_GENERALE!D16:K16,MATCH("*"&amp;"(6)"&amp;"*",ORARIO_GENERALE!D16:K16,0)),"")</f>
        <v/>
      </c>
      <c r="I20" s="220" t="str">
        <f>ORARIO_GENERALE!J17</f>
        <v/>
      </c>
      <c r="J20" s="290" t="str">
        <f t="array" ref="J20">IFERROR(INDEX(ORARIO_GENERALE!K17:M17,MATCH("*"&amp;"(1)"&amp;"*",ORARIO_GENERALE!K17:M17,0)),"")</f>
        <v/>
      </c>
      <c r="K20" s="290" t="str">
        <f t="array" ref="K20">IFERROR(INDEX(ORARIO_GENERALE!$K17:$M17,MATCH("*"&amp;"(2)"&amp;"*",ORARIO_GENERALE!$K17:$M17,0)),"")</f>
        <v/>
      </c>
      <c r="L20" s="290" t="str">
        <f t="array" ref="L20">IFERROR(INDEX(ORARIO_GENERALE!$K17:$M17,MATCH("*"&amp;"(3)"&amp;"*",ORARIO_GENERALE!$K17:$M17,0)),"")</f>
        <v/>
      </c>
      <c r="M20" s="290" t="str">
        <f t="array" ref="M20">IFERROR(INDEX(ORARIO_GENERALE!$K17:$M17,MATCH("*"&amp;"(4)"&amp;"*",ORARIO_GENERALE!$K17:$M17,0)),"")</f>
        <v/>
      </c>
      <c r="N20" s="290" t="str">
        <f t="array" ref="N20">IFERROR(INDEX(ORARIO_GENERALE!$K17:$M17,MATCH("*"&amp;"(5)"&amp;"*",ORARIO_GENERALE!$K17:$M17,0)),"")</f>
        <v/>
      </c>
      <c r="O20" s="291" t="str">
        <f t="array" ref="O20">IFERROR(INDEX(ORARIO_GENERALE!$K17:$M17,MATCH("*"&amp;"(6)"&amp;"*",ORARIO_GENERALE!$K17:$M17,0)),"")</f>
        <v/>
      </c>
      <c r="P20" s="289"/>
    </row>
    <row r="21" ht="15.75" customHeight="1">
      <c r="A21" s="101"/>
      <c r="B21" s="287" t="str">
        <f>ORARIO_GENERALE!C18</f>
        <v>12:00-13:00</v>
      </c>
      <c r="C21" s="290" t="str">
        <f t="array" ref="C21">IFERROR(INDEX(ORARIO_GENERALE!D17:K17,MATCH("*"&amp;"(1)"&amp;"*",ORARIO_GENERALE!D17:K17,0)),"")</f>
        <v/>
      </c>
      <c r="D21" s="290" t="str">
        <f t="array" ref="D21">IFERROR(INDEX(ORARIO_GENERALE!D17:K17,MATCH("*"&amp;"(2)"&amp;"*",ORARIO_GENERALE!D17:K17,0)),"")</f>
        <v/>
      </c>
      <c r="E21" s="290" t="str">
        <f t="array" ref="E21">IFERROR(INDEX(ORARIO_GENERALE!D17:K17,MATCH("*"&amp;"(3)"&amp;"*",ORARIO_GENERALE!D17:K17,0)),"")</f>
        <v/>
      </c>
      <c r="F21" s="290" t="str">
        <f t="array" ref="F21">IFERROR(INDEX(ORARIO_GENERALE!D17:K17,MATCH("*"&amp;"(4)"&amp;"*",ORARIO_GENERALE!D17:K17,0)),"")</f>
        <v/>
      </c>
      <c r="G21" s="290" t="str">
        <f t="array" ref="G21">IFERROR(INDEX(ORARIO_GENERALE!D17:K17,MATCH("*"&amp;"(5)"&amp;"*",ORARIO_GENERALE!D17:K17,0)),"")</f>
        <v/>
      </c>
      <c r="H21" s="290" t="str">
        <f t="array" ref="H21">IFERROR(INDEX(ORARIO_GENERALE!D17:K17,MATCH("*"&amp;"(6)"&amp;"*",ORARIO_GENERALE!D17:K17,0)),"")</f>
        <v/>
      </c>
      <c r="I21" s="220" t="str">
        <f>ORARIO_GENERALE!J18</f>
        <v/>
      </c>
      <c r="J21" s="290" t="str">
        <f t="array" ref="J21">IFERROR(INDEX(ORARIO_GENERALE!K18:M18,MATCH("*"&amp;"(1)"&amp;"*",ORARIO_GENERALE!K18:M18,0)),"")</f>
        <v/>
      </c>
      <c r="K21" s="290" t="str">
        <f t="array" ref="K21">IFERROR(INDEX(ORARIO_GENERALE!$K18:$M18,MATCH("*"&amp;"(2)"&amp;"*",ORARIO_GENERALE!$K18:$M18,0)),"")</f>
        <v/>
      </c>
      <c r="L21" s="290" t="str">
        <f t="array" ref="L21">IFERROR(INDEX(ORARIO_GENERALE!$K18:$M18,MATCH("*"&amp;"(3)"&amp;"*",ORARIO_GENERALE!$K18:$M18,0)),"")</f>
        <v/>
      </c>
      <c r="M21" s="290" t="str">
        <f t="array" ref="M21">IFERROR(INDEX(ORARIO_GENERALE!$K18:$M18,MATCH("*"&amp;"(4)"&amp;"*",ORARIO_GENERALE!$K18:$M18,0)),"")</f>
        <v/>
      </c>
      <c r="N21" s="290" t="str">
        <f t="array" ref="N21">IFERROR(INDEX(ORARIO_GENERALE!$K18:$M18,MATCH("*"&amp;"(5)"&amp;"*",ORARIO_GENERALE!$K18:$M18,0)),"")</f>
        <v/>
      </c>
      <c r="O21" s="291" t="str">
        <f t="array" ref="O21">IFERROR(INDEX(ORARIO_GENERALE!$K18:$M18,MATCH("*"&amp;"(6)"&amp;"*",ORARIO_GENERALE!$K18:$M18,0)),"")</f>
        <v/>
      </c>
      <c r="P21" s="289"/>
    </row>
    <row r="22" ht="15.75" customHeight="1">
      <c r="A22" s="101"/>
      <c r="B22" s="287" t="str">
        <f>ORARIO_GENERALE!C19</f>
        <v>13:00-14:00</v>
      </c>
      <c r="C22" s="290" t="str">
        <f t="array" ref="C22">IFERROR(INDEX(ORARIO_GENERALE!D18:I18,MATCH("*"&amp;"(1)"&amp;"*",ORARIO_GENERALE!D18:I18,0)),"")</f>
        <v/>
      </c>
      <c r="D22" s="290" t="str">
        <f t="array" ref="D22">IFERROR(INDEX(ORARIO_GENERALE!D18:I18,MATCH("*"&amp;"(2)"&amp;"*",ORARIO_GENERALE!D18:I18,0)),"")</f>
        <v/>
      </c>
      <c r="E22" s="290" t="str">
        <f t="array" ref="E22">IFERROR(INDEX(ORARIO_GENERALE!D18:I18,MATCH("*"&amp;"(3)"&amp;"*",ORARIO_GENERALE!D18:I18,0)),"")</f>
        <v/>
      </c>
      <c r="F22" s="290" t="str">
        <f t="array" ref="F22">IFERROR(INDEX(ORARIO_GENERALE!D18:I18,MATCH("*"&amp;"(4)"&amp;"*",ORARIO_GENERALE!D18:I18,0)),"")</f>
        <v/>
      </c>
      <c r="G22" s="290" t="str">
        <f t="array" ref="G22">IFERROR(INDEX(ORARIO_GENERALE!D18:I18,MATCH("*"&amp;"(5)"&amp;"*",ORARIO_GENERALE!D18:I18,0)),"")</f>
        <v/>
      </c>
      <c r="H22" s="290" t="str">
        <f t="array" ref="H22">IFERROR(INDEX(ORARIO_GENERALE!D18:I18,MATCH("*"&amp;"(6)"&amp;"*",ORARIO_GENERALE!D18:I18,0)),"")</f>
        <v/>
      </c>
      <c r="I22" s="220" t="str">
        <f>ORARIO_GENERALE!J19</f>
        <v/>
      </c>
      <c r="J22" s="290" t="str">
        <f t="array" ref="J22">IFERROR(INDEX(ORARIO_GENERALE!K19:M19,MATCH("*"&amp;"(1)"&amp;"*",ORARIO_GENERALE!K19:M19,0)),"")</f>
        <v/>
      </c>
      <c r="K22" s="290" t="str">
        <f t="array" ref="K22">IFERROR(INDEX(ORARIO_GENERALE!$K19:$M19,MATCH("*"&amp;"(2)"&amp;"*",ORARIO_GENERALE!$K19:$M19,0)),"")</f>
        <v/>
      </c>
      <c r="L22" s="290" t="str">
        <f t="array" ref="L22">IFERROR(INDEX(ORARIO_GENERALE!$K19:$M19,MATCH("*"&amp;"(3)"&amp;"*",ORARIO_GENERALE!$K19:$M19,0)),"")</f>
        <v/>
      </c>
      <c r="M22" s="290" t="str">
        <f t="array" ref="M22">IFERROR(INDEX(ORARIO_GENERALE!$K19:$M19,MATCH("*"&amp;"(4)"&amp;"*",ORARIO_GENERALE!$K19:$M19,0)),"")</f>
        <v/>
      </c>
      <c r="N22" s="290" t="str">
        <f t="array" ref="N22">IFERROR(INDEX(ORARIO_GENERALE!$K19:$M19,MATCH("*"&amp;"(5)"&amp;"*",ORARIO_GENERALE!$K19:$M19,0)),"")</f>
        <v/>
      </c>
      <c r="O22" s="291" t="str">
        <f t="array" ref="O22">IFERROR(INDEX(ORARIO_GENERALE!$K19:$M19,MATCH("*"&amp;"(6)"&amp;"*",ORARIO_GENERALE!$K19:$M19,0)),"")</f>
        <v/>
      </c>
      <c r="P22" s="289"/>
    </row>
    <row r="23" ht="15.75" customHeight="1">
      <c r="A23" s="101"/>
      <c r="B23" s="287" t="str">
        <f>ORARIO_GENERALE!C20</f>
        <v>14:00-15:00</v>
      </c>
      <c r="C23" s="290" t="str">
        <f t="array" ref="C23">IFERROR(INDEX(ORARIO_GENERALE!D19:I19,MATCH("*"&amp;"(1)"&amp;"*",ORARIO_GENERALE!D19:I19,0)),"")</f>
        <v/>
      </c>
      <c r="D23" s="290" t="str">
        <f t="array" ref="D23">IFERROR(INDEX(ORARIO_GENERALE!D19:I19,MATCH("*"&amp;"(2)"&amp;"*",ORARIO_GENERALE!D19:I19,0)),"")</f>
        <v/>
      </c>
      <c r="E23" s="290" t="str">
        <f t="array" ref="E23">IFERROR(INDEX(ORARIO_GENERALE!D19:I19,MATCH("*"&amp;"(3)"&amp;"*",ORARIO_GENERALE!D19:I19,0)),"")</f>
        <v/>
      </c>
      <c r="F23" s="290" t="str">
        <f t="array" ref="F23">IFERROR(INDEX(ORARIO_GENERALE!D19:I19,MATCH("*"&amp;"(4)"&amp;"*",ORARIO_GENERALE!D19:I19,0)),"")</f>
        <v/>
      </c>
      <c r="G23" s="290" t="str">
        <f t="array" ref="G23">IFERROR(INDEX(ORARIO_GENERALE!D19:I19,MATCH("*"&amp;"(5)"&amp;"*",ORARIO_GENERALE!D19:I19,0)),"")</f>
        <v/>
      </c>
      <c r="H23" s="290" t="str">
        <f t="array" ref="H23">IFERROR(INDEX(ORARIO_GENERALE!D19:I19,MATCH("*"&amp;"(6)"&amp;"*",ORARIO_GENERALE!D19:I19,0)),"")</f>
        <v/>
      </c>
      <c r="I23" s="220" t="str">
        <f>ORARIO_GENERALE!J20</f>
        <v/>
      </c>
      <c r="J23" s="315" t="str">
        <f t="array" ref="J23">IFERROR(INDEX(ORARIO_GENERALE!K20:M20,MATCH("*"&amp;"(1)"&amp;"*",ORARIO_GENERALE!K20:M20,0)),"")</f>
        <v/>
      </c>
      <c r="K23" s="290" t="str">
        <f t="array" ref="K23">IFERROR(INDEX(ORARIO_GENERALE!$K20:$M20,MATCH("*"&amp;"(2)"&amp;"*",ORARIO_GENERALE!$K20:$M20,0)),"")</f>
        <v/>
      </c>
      <c r="L23" s="290" t="str">
        <f t="array" ref="L23">IFERROR(INDEX(ORARIO_GENERALE!$K20:$M20,MATCH("*"&amp;"(3)"&amp;"*",ORARIO_GENERALE!$K20:$M20,0)),"")</f>
        <v/>
      </c>
      <c r="M23" s="290" t="str">
        <f t="array" ref="M23">IFERROR(INDEX(ORARIO_GENERALE!$K20:$M20,MATCH("*"&amp;"(4)"&amp;"*",ORARIO_GENERALE!$K20:$M20,0)),"")</f>
        <v/>
      </c>
      <c r="N23" s="290" t="str">
        <f t="array" ref="N23">IFERROR(INDEX(ORARIO_GENERALE!$K20:$M20,MATCH("*"&amp;"(5)"&amp;"*",ORARIO_GENERALE!$K20:$M20,0)),"")</f>
        <v/>
      </c>
      <c r="O23" s="316" t="str">
        <f t="array" ref="O23">IFERROR(INDEX(ORARIO_GENERALE!$K20:$M20,MATCH("*"&amp;"(6)"&amp;"*",ORARIO_GENERALE!$K20:$M20,0)),"")</f>
        <v/>
      </c>
      <c r="P23" s="289"/>
    </row>
    <row r="24" ht="15.75" customHeight="1">
      <c r="A24" s="101"/>
      <c r="B24" s="287" t="str">
        <f>ORARIO_GENERALE!C21</f>
        <v>15:00-16:00</v>
      </c>
      <c r="C24" s="315" t="str">
        <f t="array" ref="C24">IFERROR(INDEX(ORARIO_GENERALE!D20:I20,MATCH("*"&amp;"(1)"&amp;"*",ORARIO_GENERALE!D20:I20,0)),"")</f>
        <v/>
      </c>
      <c r="D24" s="315" t="str">
        <f t="array" ref="D24">IFERROR(INDEX(ORARIO_GENERALE!D20:I20,MATCH("*"&amp;"(2)"&amp;"*",ORARIO_GENERALE!D20:I20,0)),"")</f>
        <v/>
      </c>
      <c r="E24" s="315" t="str">
        <f t="array" ref="E24">IFERROR(INDEX(ORARIO_GENERALE!D20:I20,MATCH("*"&amp;"(3)"&amp;"*",ORARIO_GENERALE!D20:I20,0)),"")</f>
        <v/>
      </c>
      <c r="F24" s="315" t="str">
        <f t="array" ref="F24">IFERROR(INDEX(ORARIO_GENERALE!D20:I20,MATCH("*"&amp;"(4)"&amp;"*",ORARIO_GENERALE!D20:I20,0)),"")</f>
        <v/>
      </c>
      <c r="G24" s="315" t="str">
        <f t="array" ref="G24">IFERROR(INDEX(ORARIO_GENERALE!D20:I20,MATCH("*"&amp;"(5)"&amp;"*",ORARIO_GENERALE!D20:I20,0)),"")</f>
        <v/>
      </c>
      <c r="H24" s="315" t="str">
        <f t="array" ref="H24">IFERROR(INDEX(ORARIO_GENERALE!D20:I20,MATCH("*"&amp;"(6)"&amp;"*",ORARIO_GENERALE!D20:I20,0)),"")</f>
        <v/>
      </c>
      <c r="I24" s="220" t="str">
        <f>ORARIO_GENERALE!J21</f>
        <v/>
      </c>
      <c r="J24" s="315" t="str">
        <f t="array" ref="J24">IFERROR(INDEX(ORARIO_GENERALE!K21:M21,MATCH("*"&amp;"(1)"&amp;"*",ORARIO_GENERALE!K21:M21,0)),"")</f>
        <v/>
      </c>
      <c r="K24" s="315" t="str">
        <f t="array" ref="K24">IFERROR(INDEX(ORARIO_GENERALE!$K21:$M21,MATCH("*"&amp;"(2)"&amp;"*",ORARIO_GENERALE!$K21:$M21,0)),"")</f>
        <v/>
      </c>
      <c r="L24" s="315" t="str">
        <f t="array" ref="L24">IFERROR(INDEX(ORARIO_GENERALE!$K21:$M21,MATCH("*"&amp;"(3)"&amp;"*",ORARIO_GENERALE!$K21:$M21,0)),"")</f>
        <v/>
      </c>
      <c r="M24" s="315" t="str">
        <f t="array" ref="M24">IFERROR(INDEX(ORARIO_GENERALE!$K21:$M21,MATCH("*"&amp;"(4)"&amp;"*",ORARIO_GENERALE!$K21:$M21,0)),"")</f>
        <v/>
      </c>
      <c r="N24" s="315" t="str">
        <f t="array" ref="N24">IFERROR(INDEX(ORARIO_GENERALE!$K21:$M21,MATCH("*"&amp;"(5)"&amp;"*",ORARIO_GENERALE!$K21:$M21,0)),"")</f>
        <v/>
      </c>
      <c r="O24" s="316" t="str">
        <f t="array" ref="O24">IFERROR(INDEX(ORARIO_GENERALE!$K21:$M21,MATCH("*"&amp;"(6)"&amp;"*",ORARIO_GENERALE!$K21:$M21,0)),"")</f>
        <v/>
      </c>
      <c r="P24" s="289"/>
    </row>
    <row r="25" ht="15.75" customHeight="1">
      <c r="A25" s="101"/>
      <c r="B25" s="287" t="str">
        <f>ORARIO_GENERALE!C22</f>
        <v>16:00-17:00</v>
      </c>
      <c r="C25" s="315" t="str">
        <f t="array" ref="C25">IFERROR(INDEX(ORARIO_GENERALE!D21:I21,MATCH("*"&amp;"(1)"&amp;"*",ORARIO_GENERALE!D21:I21,0)),"")</f>
        <v/>
      </c>
      <c r="D25" s="315" t="str">
        <f t="array" ref="D25">IFERROR(INDEX(ORARIO_GENERALE!D21:I21,MATCH("*"&amp;"(2)"&amp;"*",ORARIO_GENERALE!D21:I21,0)),"")</f>
        <v/>
      </c>
      <c r="E25" s="315" t="str">
        <f t="array" ref="E25">IFERROR(INDEX(ORARIO_GENERALE!D21:I21,MATCH("*"&amp;"(3)"&amp;"*",ORARIO_GENERALE!D21:I21,0)),"")</f>
        <v/>
      </c>
      <c r="F25" s="315" t="str">
        <f t="array" ref="F25">IFERROR(INDEX(ORARIO_GENERALE!D21:I21,MATCH("*"&amp;"(4)"&amp;"*",ORARIO_GENERALE!D21:I21,0)),"")</f>
        <v/>
      </c>
      <c r="G25" s="315" t="str">
        <f t="array" ref="G25">IFERROR(INDEX(ORARIO_GENERALE!D21:I21,MATCH("*"&amp;"(5)"&amp;"*",ORARIO_GENERALE!D21:I21,0)),"")</f>
        <v/>
      </c>
      <c r="H25" s="315" t="str">
        <f t="array" ref="H25">IFERROR(INDEX(ORARIO_GENERALE!D21:I21,MATCH("*"&amp;"(6)"&amp;"*",ORARIO_GENERALE!D21:I21,0)),"")</f>
        <v/>
      </c>
      <c r="I25" s="220" t="str">
        <f>ORARIO_GENERALE!J22</f>
        <v/>
      </c>
      <c r="J25" s="315" t="str">
        <f t="array" ref="J25">IFERROR(INDEX(ORARIO_GENERALE!K22:M22,MATCH("*"&amp;"(1)"&amp;"*",ORARIO_GENERALE!K22:M22,0)),"")</f>
        <v/>
      </c>
      <c r="K25" s="315" t="str">
        <f t="array" ref="K25">IFERROR(INDEX(ORARIO_GENERALE!$K22:$M22,MATCH("*"&amp;"(2)"&amp;"*",ORARIO_GENERALE!$K22:$M22,0)),"")</f>
        <v/>
      </c>
      <c r="L25" s="315" t="str">
        <f t="array" ref="L25">IFERROR(INDEX(ORARIO_GENERALE!$K22:$M22,MATCH("*"&amp;"(3)"&amp;"*",ORARIO_GENERALE!$K22:$M22,0)),"")</f>
        <v/>
      </c>
      <c r="M25" s="315" t="str">
        <f t="array" ref="M25">IFERROR(INDEX(ORARIO_GENERALE!$K22:$M22,MATCH("*"&amp;"(4)"&amp;"*",ORARIO_GENERALE!$K22:$M22,0)),"")</f>
        <v/>
      </c>
      <c r="N25" s="315" t="str">
        <f t="array" ref="N25">IFERROR(INDEX(ORARIO_GENERALE!$K22:$M22,MATCH("*"&amp;"(5)"&amp;"*",ORARIO_GENERALE!$K22:$M22,0)),"")</f>
        <v/>
      </c>
      <c r="O25" s="316" t="str">
        <f t="array" ref="O25">IFERROR(INDEX(ORARIO_GENERALE!$K22:$M22,MATCH("*"&amp;"(6)"&amp;"*",ORARIO_GENERALE!$K22:$M22,0)),"")</f>
        <v/>
      </c>
      <c r="P25" s="289"/>
    </row>
    <row r="26" ht="15.75" customHeight="1">
      <c r="A26" s="101"/>
      <c r="B26" s="287" t="str">
        <f>ORARIO_GENERALE!C23</f>
        <v>17:00-18:00</v>
      </c>
      <c r="C26" s="315" t="str">
        <f t="array" ref="C26">IFERROR(INDEX(ORARIO_GENERALE!D23:I23,MATCH("*"&amp;"(1)"&amp;"*",ORARIO_GENERALE!D23:I23,0)),"")</f>
        <v/>
      </c>
      <c r="D26" s="315" t="str">
        <f t="array" ref="D26">IFERROR(INDEX(ORARIO_GENERALE!D23:I23,MATCH("*"&amp;"(2)"&amp;"*",ORARIO_GENERALE!D23:I23,0)),"")</f>
        <v/>
      </c>
      <c r="E26" s="315" t="str">
        <f t="array" ref="E26">IFERROR(INDEX(ORARIO_GENERALE!D23:I23,MATCH("*"&amp;"(3)"&amp;"*",ORARIO_GENERALE!D23:I23,0)),"")</f>
        <v/>
      </c>
      <c r="F26" s="315" t="str">
        <f t="array" ref="F26">IFERROR(INDEX(ORARIO_GENERALE!D23:I23,MATCH("*"&amp;"(4)"&amp;"*",ORARIO_GENERALE!D23:I23,0)),"")</f>
        <v/>
      </c>
      <c r="G26" s="315" t="str">
        <f t="array" ref="G26">IFERROR(INDEX(ORARIO_GENERALE!D23:I23,MATCH("*"&amp;"(5)"&amp;"*",ORARIO_GENERALE!D23:I23,0)),"")</f>
        <v/>
      </c>
      <c r="H26" s="315" t="str">
        <f t="array" ref="H26">IFERROR(INDEX(ORARIO_GENERALE!D23:I23,MATCH("*"&amp;"(6)"&amp;"*",ORARIO_GENERALE!D23:I23,0)),"")</f>
        <v/>
      </c>
      <c r="I26" s="220" t="str">
        <f>ORARIO_GENERALE!J23</f>
        <v/>
      </c>
      <c r="J26" s="306" t="str">
        <f t="array" ref="J26">IFERROR(INDEX(ORARIO_GENERALE!K23:M23,MATCH("*"&amp;"(1)"&amp;"*",ORARIO_GENERALE!K23:M23,0)),"")</f>
        <v/>
      </c>
      <c r="K26" s="306" t="str">
        <f t="array" ref="K26">IFERROR(INDEX(ORARIO_GENERALE!$K23:$M23,MATCH("*"&amp;"(2)"&amp;"*",ORARIO_GENERALE!$K23:$M23,0)),"")</f>
        <v/>
      </c>
      <c r="L26" s="315" t="str">
        <f t="array" ref="L26">IFERROR(INDEX(ORARIO_GENERALE!$K23:$M23,MATCH("*"&amp;"(3)"&amp;"*",ORARIO_GENERALE!$K23:$M23,0)),"")</f>
        <v/>
      </c>
      <c r="M26" s="315" t="str">
        <f t="array" ref="M26">IFERROR(INDEX(ORARIO_GENERALE!$K23:$M23,MATCH("*"&amp;"(4)"&amp;"*",ORARIO_GENERALE!$K23:$M23,0)),"")</f>
        <v/>
      </c>
      <c r="N26" s="315" t="str">
        <f t="array" ref="N26">IFERROR(INDEX(ORARIO_GENERALE!$K23:$M23,MATCH("*"&amp;"(5)"&amp;"*",ORARIO_GENERALE!$K23:$M23,0)),"")</f>
        <v/>
      </c>
      <c r="O26" s="316" t="str">
        <f t="array" ref="O26">IFERROR(INDEX(ORARIO_GENERALE!$K23:$M23,MATCH("*"&amp;"(6)"&amp;"*",ORARIO_GENERALE!$K23:$M23,0)),"")</f>
        <v/>
      </c>
      <c r="P26" s="289"/>
    </row>
    <row r="27" ht="15.75" customHeight="1">
      <c r="A27" s="101"/>
      <c r="B27" s="287" t="str">
        <f>ORARIO_GENERALE!C24</f>
        <v>18:00-19:00</v>
      </c>
      <c r="C27" s="306" t="str">
        <f t="array" ref="C27">IFERROR(INDEX(ORARIO_GENERALE!D24:I24,MATCH("*"&amp;"(1)"&amp;"*",ORARIO_GENERALE!D24:I24,0)),"")</f>
        <v/>
      </c>
      <c r="D27" s="306" t="str">
        <f t="array" ref="D27">IFERROR(INDEX(ORARIO_GENERALE!D24:I24,MATCH("*"&amp;"(2)"&amp;"*",ORARIO_GENERALE!D24:I24,0)),"")</f>
        <v/>
      </c>
      <c r="E27" s="306" t="str">
        <f t="array" ref="E27">IFERROR(INDEX(ORARIO_GENERALE!D24:I24,MATCH("*"&amp;"(3)"&amp;"*",ORARIO_GENERALE!D24:I24,0)),"")</f>
        <v/>
      </c>
      <c r="F27" s="306" t="str">
        <f t="array" ref="F27">IFERROR(INDEX(ORARIO_GENERALE!D24:I24,MATCH("*"&amp;"(4)"&amp;"*",ORARIO_GENERALE!D24:I24,0)),"")</f>
        <v/>
      </c>
      <c r="G27" s="306" t="str">
        <f t="array" ref="G27">IFERROR(INDEX(ORARIO_GENERALE!D24:I24,MATCH("*"&amp;"(5)"&amp;"*",ORARIO_GENERALE!D24:I24,0)),"")</f>
        <v/>
      </c>
      <c r="H27" s="306" t="str">
        <f t="array" ref="H27">IFERROR(INDEX(ORARIO_GENERALE!D24:I24,MATCH("*"&amp;"(6)"&amp;"*",ORARIO_GENERALE!D24:I24,0)),"")</f>
        <v/>
      </c>
      <c r="I27" s="220" t="str">
        <f>ORARIO_GENERALE!J24</f>
        <v/>
      </c>
      <c r="J27" s="306" t="str">
        <f t="array" ref="J27">IFERROR(INDEX(ORARIO_GENERALE!K24:M24,MATCH("*"&amp;"(1)"&amp;"*",ORARIO_GENERALE!K24:M24,0)),"")</f>
        <v/>
      </c>
      <c r="K27" s="306" t="str">
        <f t="array" ref="K27">IFERROR(INDEX(ORARIO_GENERALE!$K24:$M24,MATCH("*"&amp;"(2)"&amp;"*",ORARIO_GENERALE!$K24:$M24,0)),"")</f>
        <v/>
      </c>
      <c r="L27" s="306" t="str">
        <f t="array" ref="L27">IFERROR(INDEX(ORARIO_GENERALE!$K24:$M24,MATCH("*"&amp;"(3)"&amp;"*",ORARIO_GENERALE!$K24:$M24,0)),"")</f>
        <v/>
      </c>
      <c r="M27" s="306" t="str">
        <f t="array" ref="M27">IFERROR(INDEX(ORARIO_GENERALE!$K24:$M24,MATCH("*"&amp;"(4)"&amp;"*",ORARIO_GENERALE!$K24:$M24,0)),"")</f>
        <v/>
      </c>
      <c r="N27" s="306" t="str">
        <f t="array" ref="N27">IFERROR(INDEX(ORARIO_GENERALE!$K24:$M24,MATCH("*"&amp;"(5)"&amp;"*",ORARIO_GENERALE!$K24:$M24,0)),"")</f>
        <v/>
      </c>
      <c r="O27" s="307" t="str">
        <f t="array" ref="O27">IFERROR(INDEX(ORARIO_GENERALE!$K24:$M24,MATCH("*"&amp;"(6)"&amp;"*",ORARIO_GENERALE!$K24:$M24,0)),"")</f>
        <v/>
      </c>
      <c r="P27" s="289"/>
    </row>
    <row r="28" ht="15.75" customHeight="1">
      <c r="A28" s="101"/>
      <c r="B28" s="287" t="str">
        <f>ORARIO_GENERALE!C25</f>
        <v>19:00-20:00</v>
      </c>
      <c r="C28" s="306" t="str">
        <f t="array" ref="C28">IFERROR(INDEX(ORARIO_GENERALE!D25:I25,MATCH("*"&amp;"(1)"&amp;"*",ORARIO_GENERALE!D25:I25,0)),"")</f>
        <v/>
      </c>
      <c r="D28" s="306" t="str">
        <f t="array" ref="D28">IFERROR(INDEX(ORARIO_GENERALE!D25:I25,MATCH("*"&amp;"(2)"&amp;"*",ORARIO_GENERALE!D25:I25,0)),"")</f>
        <v/>
      </c>
      <c r="E28" s="306" t="str">
        <f t="array" ref="E28">IFERROR(INDEX(ORARIO_GENERALE!D25:I25,MATCH("*"&amp;"(3)"&amp;"*",ORARIO_GENERALE!D25:I25,0)),"")</f>
        <v/>
      </c>
      <c r="F28" s="306" t="str">
        <f t="array" ref="F28">IFERROR(INDEX(ORARIO_GENERALE!D25:I25,MATCH("*"&amp;"(4)"&amp;"*",ORARIO_GENERALE!D25:I25,0)),"")</f>
        <v/>
      </c>
      <c r="G28" s="306" t="str">
        <f t="array" ref="G28">IFERROR(INDEX(ORARIO_GENERALE!D25:I25,MATCH("*"&amp;"(5)"&amp;"*",ORARIO_GENERALE!D25:I25,0)),"")</f>
        <v/>
      </c>
      <c r="H28" s="306" t="str">
        <f t="array" ref="H28">IFERROR(INDEX(ORARIO_GENERALE!D25:I25,MATCH("*"&amp;"(6)"&amp;"*",ORARIO_GENERALE!D25:I25,0)),"")</f>
        <v/>
      </c>
      <c r="I28" s="220" t="str">
        <f>ORARIO_GENERALE!J25</f>
        <v/>
      </c>
      <c r="J28" s="306" t="str">
        <f t="array" ref="J28">IFERROR(INDEX(ORARIO_GENERALE!K27:M27,MATCH("*"&amp;"(1)"&amp;"*",ORARIO_GENERALE!K27:M27,0)),"")</f>
        <v/>
      </c>
      <c r="K28" s="306" t="str">
        <f t="array" ref="K28">IFERROR(INDEX(ORARIO_GENERALE!$K27:$M27,MATCH("*"&amp;"(2)"&amp;"*",ORARIO_GENERALE!$K27:$M27,0)),"")</f>
        <v/>
      </c>
      <c r="L28" s="306" t="str">
        <f t="array" ref="L28">IFERROR(INDEX(ORARIO_GENERALE!$K27:$M27,MATCH("*"&amp;"(3)"&amp;"*",ORARIO_GENERALE!$K27:$M27,0)),"")</f>
        <v/>
      </c>
      <c r="M28" s="306" t="str">
        <f t="array" ref="M28">IFERROR(INDEX(ORARIO_GENERALE!$K27:$M27,MATCH("*"&amp;"(4)"&amp;"*",ORARIO_GENERALE!$K27:$M27,0)),"")</f>
        <v/>
      </c>
      <c r="N28" s="306" t="str">
        <f t="array" ref="N28">IFERROR(INDEX(ORARIO_GENERALE!$K27:$M27,MATCH("*"&amp;"(5)"&amp;"*",ORARIO_GENERALE!$K27:$M27,0)),"")</f>
        <v/>
      </c>
      <c r="O28" s="307" t="str">
        <f t="array" ref="O28">IFERROR(INDEX(ORARIO_GENERALE!$K27:$M27,MATCH("*"&amp;"(6)"&amp;"*",ORARIO_GENERALE!$K27:$M27,0)),"")</f>
        <v/>
      </c>
      <c r="P28" s="289"/>
    </row>
    <row r="29" ht="15.75" customHeight="1">
      <c r="A29" s="134"/>
      <c r="B29" s="308" t="str">
        <f t="shared" ref="B29:B30" si="15">#REF!</f>
        <v>#REF!</v>
      </c>
      <c r="C29" s="309" t="str">
        <f t="shared" ref="C29:C30" si="16">IFERROR(INDEX(#REF!,MATCH("*"&amp;"(1)"&amp;"*",#REF!,0)),"")</f>
        <v/>
      </c>
      <c r="D29" s="309" t="str">
        <f t="shared" ref="D29:D30" si="17">IFERROR(INDEX(#REF!,MATCH("*"&amp;"(2)"&amp;"*",#REF!,0)),"")</f>
        <v/>
      </c>
      <c r="E29" s="309" t="str">
        <f t="shared" ref="E29:E30" si="18">IFERROR(INDEX(#REF!,MATCH("*"&amp;"(3)"&amp;"*",#REF!,0)),"")</f>
        <v/>
      </c>
      <c r="F29" s="309" t="str">
        <f t="shared" ref="F29:F30" si="19">IFERROR(INDEX(#REF!,MATCH("*"&amp;"(4)"&amp;"*",#REF!,0)),"")</f>
        <v/>
      </c>
      <c r="G29" s="309" t="str">
        <f t="shared" ref="G29:G30" si="20">IFERROR(INDEX(#REF!,MATCH("*"&amp;"(5)"&amp;"*",#REF!,0)),"")</f>
        <v/>
      </c>
      <c r="H29" s="309" t="str">
        <f t="shared" ref="H29:H30" si="21">IFERROR(INDEX(#REF!,MATCH("*"&amp;"(6)"&amp;"*",#REF!,0)),"")</f>
        <v/>
      </c>
      <c r="I29" s="276" t="str">
        <f t="shared" ref="I29:I30" si="22">#REF!</f>
        <v>#REF!</v>
      </c>
      <c r="J29" s="309" t="str">
        <f t="shared" ref="J29:J30" si="23">IFERROR(INDEX(#REF!,MATCH("*"&amp;"(1)"&amp;"*",#REF!,0)),"")</f>
        <v/>
      </c>
      <c r="K29" s="309" t="str">
        <f t="shared" ref="K29:K30" si="24">IFERROR(INDEX(#REF!,MATCH("*"&amp;"(2)"&amp;"*",#REF!,0)),"")</f>
        <v/>
      </c>
      <c r="L29" s="309" t="str">
        <f t="shared" ref="L29:L30" si="25">IFERROR(INDEX(#REF!,MATCH("*"&amp;"(3)"&amp;"*",#REF!,0)),"")</f>
        <v/>
      </c>
      <c r="M29" s="309" t="str">
        <f t="shared" ref="M29:M30" si="26">IFERROR(INDEX(#REF!,MATCH("*"&amp;"(4)"&amp;"*",#REF!,0)),"")</f>
        <v/>
      </c>
      <c r="N29" s="309" t="str">
        <f t="shared" ref="N29:N30" si="27">IFERROR(INDEX(#REF!,MATCH("*"&amp;"(5)"&amp;"*",#REF!,0)),"")</f>
        <v/>
      </c>
      <c r="O29" s="310" t="str">
        <f t="shared" ref="O29:O30" si="28">IFERROR(INDEX(#REF!,MATCH("*"&amp;"(6)"&amp;"*",#REF!,0)),"")</f>
        <v/>
      </c>
      <c r="P29" s="311"/>
    </row>
    <row r="30" ht="15.75" customHeight="1">
      <c r="A30" s="317" t="s">
        <v>23</v>
      </c>
      <c r="B30" s="284" t="str">
        <f t="shared" si="15"/>
        <v>#REF!</v>
      </c>
      <c r="C30" s="313" t="str">
        <f t="shared" si="16"/>
        <v/>
      </c>
      <c r="D30" s="313" t="str">
        <f t="shared" si="17"/>
        <v/>
      </c>
      <c r="E30" s="313" t="str">
        <f t="shared" si="18"/>
        <v/>
      </c>
      <c r="F30" s="313" t="str">
        <f t="shared" si="19"/>
        <v/>
      </c>
      <c r="G30" s="313" t="str">
        <f t="shared" si="20"/>
        <v/>
      </c>
      <c r="H30" s="313" t="str">
        <f t="shared" si="21"/>
        <v/>
      </c>
      <c r="I30" s="215" t="str">
        <f t="shared" si="22"/>
        <v>#REF!</v>
      </c>
      <c r="J30" s="313" t="str">
        <f t="shared" si="23"/>
        <v/>
      </c>
      <c r="K30" s="318" t="str">
        <f t="shared" si="24"/>
        <v/>
      </c>
      <c r="L30" s="318" t="str">
        <f t="shared" si="25"/>
        <v/>
      </c>
      <c r="M30" s="318" t="str">
        <f t="shared" si="26"/>
        <v/>
      </c>
      <c r="N30" s="319" t="str">
        <f t="shared" si="27"/>
        <v/>
      </c>
      <c r="O30" s="320" t="str">
        <f t="shared" si="28"/>
        <v/>
      </c>
      <c r="P30" s="286" t="s">
        <v>190</v>
      </c>
    </row>
    <row r="31" ht="15.75" customHeight="1">
      <c r="A31" s="30"/>
      <c r="B31" s="287" t="str">
        <f>ORARIO_GENERALE!C26</f>
        <v>09:00-10:00</v>
      </c>
      <c r="C31" s="290" t="str">
        <f t="array" ref="C31">IFERROR(INDEX(#REF!,MATCH("*"&amp;"(1)"&amp;"*",#REF!,0)),"")</f>
        <v/>
      </c>
      <c r="D31" s="290" t="str">
        <f t="array" ref="D31">IFERROR(INDEX(#REF!,MATCH("*"&amp;"(2)"&amp;"*",#REF!,0)),"")</f>
        <v/>
      </c>
      <c r="E31" s="290" t="str">
        <f t="array" ref="E31">IFERROR(INDEX(#REF!,MATCH("*"&amp;"(3)"&amp;"*",#REF!,0)),"")</f>
        <v/>
      </c>
      <c r="F31" s="290" t="str">
        <f t="array" ref="F31">IFERROR(INDEX(#REF!,MATCH("*"&amp;"(4)"&amp;"*",#REF!,0)),"")</f>
        <v/>
      </c>
      <c r="G31" s="290" t="str">
        <f t="array" ref="G31">IFERROR(INDEX(#REF!,MATCH("*"&amp;"(5)"&amp;"*",#REF!,0)),"")</f>
        <v/>
      </c>
      <c r="H31" s="290" t="str">
        <f t="array" ref="H31">IFERROR(INDEX(#REF!,MATCH("*"&amp;"(6)"&amp;"*",#REF!,0)),"")</f>
        <v/>
      </c>
      <c r="I31" s="220" t="str">
        <f>ORARIO_GENERALE!J26</f>
        <v/>
      </c>
      <c r="J31" s="290" t="str">
        <f t="array" ref="J31">IFERROR(INDEX(#REF!,MATCH("*"&amp;"(1)"&amp;"*",#REF!,0)),"")</f>
        <v/>
      </c>
      <c r="K31" s="315" t="str">
        <f t="array" ref="K31">IFERROR(INDEX(#REF!,MATCH("*"&amp;"(2)"&amp;"*",#REF!,0)),"")</f>
        <v/>
      </c>
      <c r="L31" s="315" t="str">
        <f t="array" ref="L31">IFERROR(INDEX(#REF!,MATCH("*"&amp;"(3)"&amp;"*",#REF!,0)),"")</f>
        <v/>
      </c>
      <c r="M31" s="315" t="str">
        <f t="array" ref="M31">IFERROR(INDEX(#REF!,MATCH("*"&amp;"(4)"&amp;"*",#REF!,0)),"")</f>
        <v/>
      </c>
      <c r="N31" s="306" t="str">
        <f t="array" ref="N31">IFERROR(INDEX(#REF!,MATCH("*"&amp;"(5)"&amp;"*",#REF!,0)),"")</f>
        <v/>
      </c>
      <c r="O31" s="307" t="str">
        <f t="array" ref="O31">IFERROR(INDEX(#REF!,MATCH("*"&amp;"(6)"&amp;"*",#REF!,0)),"")</f>
        <v/>
      </c>
      <c r="P31" s="289"/>
    </row>
    <row r="32" ht="15.75" customHeight="1">
      <c r="A32" s="30"/>
      <c r="B32" s="287" t="str">
        <f>ORARIO_GENERALE!C27</f>
        <v>10:00-11:00</v>
      </c>
      <c r="C32" s="290" t="str">
        <f t="array" ref="C32">IFERROR(INDEX(#REF!,MATCH("*"&amp;"(1)"&amp;"*",#REF!,0)),"")</f>
        <v/>
      </c>
      <c r="D32" s="290" t="str">
        <f t="array" ref="D32">IFERROR(INDEX(#REF!,MATCH("*"&amp;"(2)"&amp;"*",#REF!,0)),"")</f>
        <v/>
      </c>
      <c r="E32" s="290" t="str">
        <f t="array" ref="E32">IFERROR(INDEX(#REF!,MATCH("*"&amp;"(3)"&amp;"*",#REF!,0)),"")</f>
        <v/>
      </c>
      <c r="F32" s="290" t="str">
        <f t="array" ref="F32">IFERROR(INDEX(#REF!,MATCH("*"&amp;"(4)"&amp;"*",#REF!,0)),"")</f>
        <v/>
      </c>
      <c r="G32" s="290" t="str">
        <f t="array" ref="G32">IFERROR(INDEX(#REF!,MATCH("*"&amp;"(5)"&amp;"*",#REF!,0)),"")</f>
        <v/>
      </c>
      <c r="H32" s="290" t="str">
        <f t="array" ref="H32">IFERROR(INDEX(#REF!,MATCH("*"&amp;"(6)"&amp;"*",#REF!,0)),"")</f>
        <v/>
      </c>
      <c r="I32" s="220" t="str">
        <f>ORARIO_GENERALE!J27</f>
        <v/>
      </c>
      <c r="J32" s="290" t="str">
        <f t="array" ref="J32">IFERROR(INDEX(#REF!,MATCH("*"&amp;"(1)"&amp;"*",#REF!,0)),"")</f>
        <v/>
      </c>
      <c r="K32" s="315" t="str">
        <f t="array" ref="K32">IFERROR(INDEX(#REF!,MATCH("*"&amp;"(2)"&amp;"*",#REF!,0)),"")</f>
        <v/>
      </c>
      <c r="L32" s="315" t="str">
        <f t="array" ref="L32">IFERROR(INDEX(#REF!,MATCH("*"&amp;"(3)"&amp;"*",#REF!,0)),"")</f>
        <v/>
      </c>
      <c r="M32" s="315" t="str">
        <f t="array" ref="M32">IFERROR(INDEX(#REF!,MATCH("*"&amp;"(4)"&amp;"*",#REF!,0)),"")</f>
        <v/>
      </c>
      <c r="N32" s="306" t="str">
        <f t="array" ref="N32">IFERROR(INDEX(#REF!,MATCH("*"&amp;"(5)"&amp;"*",#REF!,0)),"")</f>
        <v/>
      </c>
      <c r="O32" s="307" t="str">
        <f t="array" ref="O32">IFERROR(INDEX(#REF!,MATCH("*"&amp;"(6)"&amp;"*",#REF!,0)),"")</f>
        <v/>
      </c>
      <c r="P32" s="289"/>
    </row>
    <row r="33" ht="15.75" customHeight="1">
      <c r="A33" s="30"/>
      <c r="B33" s="287" t="str">
        <f>ORARIO_GENERALE!C28</f>
        <v>11:00-12:00</v>
      </c>
      <c r="C33" s="290" t="str">
        <f t="array" ref="C33">IFERROR(INDEX(ORARIO_GENERALE!E26:I26,MATCH("*"&amp;"(1)"&amp;"*",ORARIO_GENERALE!E26:I26,0)),"")</f>
        <v/>
      </c>
      <c r="D33" s="290" t="str">
        <f t="array" ref="D33">IFERROR(INDEX(ORARIO_GENERALE!E26:I26,MATCH("*"&amp;"(2)"&amp;"*",ORARIO_GENERALE!E26:I26,0)),"")</f>
        <v/>
      </c>
      <c r="E33" s="290" t="str">
        <f t="array" ref="E33">IFERROR(INDEX(ORARIO_GENERALE!E26:I26,MATCH("*"&amp;"(3)"&amp;"*",ORARIO_GENERALE!E26:I26,0)),"")</f>
        <v/>
      </c>
      <c r="F33" s="290" t="str">
        <f t="array" ref="F33">IFERROR(INDEX(ORARIO_GENERALE!E26:I26,MATCH("*"&amp;"(4)"&amp;"*",ORARIO_GENERALE!E26:I26,0)),"")</f>
        <v/>
      </c>
      <c r="G33" s="290" t="str">
        <f t="array" ref="G33">IFERROR(INDEX(ORARIO_GENERALE!E26:I26,MATCH("*"&amp;"(5)"&amp;"*",ORARIO_GENERALE!E26:I26,0)),"")</f>
        <v/>
      </c>
      <c r="H33" s="290" t="str">
        <f t="array" ref="H33">IFERROR(INDEX(ORARIO_GENERALE!E26:I26,MATCH("*"&amp;"(6)"&amp;"*",ORARIO_GENERALE!E26:I26,0)),"")</f>
        <v/>
      </c>
      <c r="I33" s="220" t="str">
        <f>ORARIO_GENERALE!J28</f>
        <v/>
      </c>
      <c r="J33" s="290" t="str">
        <f t="array" ref="J33">IFERROR(INDEX(#REF!,MATCH("*"&amp;"(1)"&amp;"*",#REF!,0)),"")</f>
        <v/>
      </c>
      <c r="K33" s="315" t="str">
        <f t="array" ref="K33">IFERROR(INDEX(#REF!,MATCH("*"&amp;"(2)"&amp;"*",#REF!,0)),"")</f>
        <v/>
      </c>
      <c r="L33" s="315" t="str">
        <f t="array" ref="L33">IFERROR(INDEX(#REF!,MATCH("*"&amp;"(3)"&amp;"*",#REF!,0)),"")</f>
        <v/>
      </c>
      <c r="M33" s="315" t="str">
        <f t="array" ref="M33">IFERROR(INDEX(#REF!,MATCH("*"&amp;"(4)"&amp;"*",#REF!,0)),"")</f>
        <v/>
      </c>
      <c r="N33" s="306" t="str">
        <f t="array" ref="N33">IFERROR(INDEX(#REF!,MATCH("*"&amp;"(5)"&amp;"*",#REF!,0)),"")</f>
        <v/>
      </c>
      <c r="O33" s="307" t="str">
        <f t="array" ref="O33">IFERROR(INDEX(#REF!,MATCH("*"&amp;"(6)"&amp;"*",#REF!,0)),"")</f>
        <v/>
      </c>
      <c r="P33" s="289"/>
    </row>
    <row r="34" ht="15.75" customHeight="1">
      <c r="A34" s="30"/>
      <c r="B34" s="287" t="str">
        <f>ORARIO_GENERALE!C29</f>
        <v>12:00-13:00</v>
      </c>
      <c r="C34" s="290" t="str">
        <f t="array" ref="C34">IFERROR(INDEX(ORARIO_GENERALE!E27:I27,MATCH("*"&amp;"(1)"&amp;"*",ORARIO_GENERALE!E27:I27,0)),"")</f>
        <v/>
      </c>
      <c r="D34" s="290" t="str">
        <f t="array" ref="D34">IFERROR(INDEX(ORARIO_GENERALE!E27:I27,MATCH("*"&amp;"(2)"&amp;"*",ORARIO_GENERALE!E27:I27,0)),"")</f>
        <v/>
      </c>
      <c r="E34" s="290" t="str">
        <f t="array" ref="E34">IFERROR(INDEX(ORARIO_GENERALE!E27:I27,MATCH("*"&amp;"(3)"&amp;"*",ORARIO_GENERALE!E27:I27,0)),"")</f>
        <v/>
      </c>
      <c r="F34" s="290" t="str">
        <f t="array" ref="F34">IFERROR(INDEX(ORARIO_GENERALE!E27:I27,MATCH("*"&amp;"(4)"&amp;"*",ORARIO_GENERALE!E27:I27,0)),"")</f>
        <v/>
      </c>
      <c r="G34" s="290" t="str">
        <f t="array" ref="G34">IFERROR(INDEX(ORARIO_GENERALE!E27:I27,MATCH("*"&amp;"(5)"&amp;"*",ORARIO_GENERALE!E27:I27,0)),"")</f>
        <v/>
      </c>
      <c r="H34" s="290" t="str">
        <f t="array" ref="H34">IFERROR(INDEX(ORARIO_GENERALE!E27:I27,MATCH("*"&amp;"(6)"&amp;"*",ORARIO_GENERALE!E27:I27,0)),"")</f>
        <v/>
      </c>
      <c r="I34" s="220" t="str">
        <f>ORARIO_GENERALE!J29</f>
        <v/>
      </c>
      <c r="J34" s="290" t="str">
        <f t="array" ref="J34">IFERROR(INDEX(#REF!,MATCH("*"&amp;"(1)"&amp;"*",#REF!,0)),"")</f>
        <v/>
      </c>
      <c r="K34" s="315" t="str">
        <f t="array" ref="K34">IFERROR(INDEX(#REF!,MATCH("*"&amp;"(2)"&amp;"*",#REF!,0)),"")</f>
        <v/>
      </c>
      <c r="L34" s="315" t="str">
        <f t="array" ref="L34">IFERROR(INDEX(#REF!,MATCH("*"&amp;"(3)"&amp;"*",#REF!,0)),"")</f>
        <v/>
      </c>
      <c r="M34" s="315" t="str">
        <f t="array" ref="M34">IFERROR(INDEX(#REF!,MATCH("*"&amp;"(4)"&amp;"*",#REF!,0)),"")</f>
        <v/>
      </c>
      <c r="N34" s="306" t="str">
        <f t="array" ref="N34">IFERROR(INDEX(#REF!,MATCH("*"&amp;"(5)"&amp;"*",#REF!,0)),"")</f>
        <v/>
      </c>
      <c r="O34" s="307" t="str">
        <f t="array" ref="O34">IFERROR(INDEX(#REF!,MATCH("*"&amp;"(6)"&amp;"*",#REF!,0)),"")</f>
        <v/>
      </c>
      <c r="P34" s="289"/>
    </row>
    <row r="35" ht="15.75" customHeight="1">
      <c r="A35" s="30"/>
      <c r="B35" s="287" t="str">
        <f>ORARIO_GENERALE!C30</f>
        <v>13:00-14:00</v>
      </c>
      <c r="C35" s="290" t="str">
        <f t="array" ref="C35">IFERROR(INDEX(ORARIO_GENERALE!D28:I28,MATCH("*"&amp;"(1)"&amp;"*",ORARIO_GENERALE!D28:I28,0)),"")</f>
        <v/>
      </c>
      <c r="D35" s="290" t="str">
        <f t="array" ref="D35">IFERROR(INDEX(ORARIO_GENERALE!D28:I28,MATCH("*"&amp;"(2)"&amp;"*",ORARIO_GENERALE!D28:I28,0)),"")</f>
        <v/>
      </c>
      <c r="E35" s="290" t="str">
        <f t="array" ref="E35">IFERROR(INDEX(ORARIO_GENERALE!D28:I28,MATCH("*"&amp;"(3)"&amp;"*",ORARIO_GENERALE!D28:I28,0)),"")</f>
        <v/>
      </c>
      <c r="F35" s="290" t="str">
        <f t="array" ref="F35">IFERROR(INDEX(ORARIO_GENERALE!D28:I28,MATCH("*"&amp;"(4)"&amp;"*",ORARIO_GENERALE!D28:I28,0)),"")</f>
        <v/>
      </c>
      <c r="G35" s="290" t="str">
        <f t="array" ref="G35">IFERROR(INDEX(ORARIO_GENERALE!D28:I28,MATCH("*"&amp;"(5)"&amp;"*",ORARIO_GENERALE!D28:I28,0)),"")</f>
        <v/>
      </c>
      <c r="H35" s="290" t="str">
        <f t="array" ref="H35">IFERROR(INDEX(ORARIO_GENERALE!D28:I28,MATCH("*"&amp;"(6)"&amp;"*",ORARIO_GENERALE!D28:I28,0)),"")</f>
        <v/>
      </c>
      <c r="I35" s="220" t="str">
        <f>ORARIO_GENERALE!J30</f>
        <v/>
      </c>
      <c r="J35" s="290" t="str">
        <f t="array" ref="J35">IFERROR(INDEX(#REF!,MATCH("*"&amp;"(1)"&amp;"*",#REF!,0)),"")</f>
        <v/>
      </c>
      <c r="K35" s="315" t="str">
        <f t="array" ref="K35">IFERROR(INDEX(#REF!,MATCH("*"&amp;"(2)"&amp;"*",#REF!,0)),"")</f>
        <v/>
      </c>
      <c r="L35" s="315" t="str">
        <f t="array" ref="L35">IFERROR(INDEX(#REF!,MATCH("*"&amp;"(3)"&amp;"*",#REF!,0)),"")</f>
        <v/>
      </c>
      <c r="M35" s="315" t="str">
        <f t="array" ref="M35">IFERROR(INDEX(#REF!,MATCH("*"&amp;"(4)"&amp;"*",#REF!,0)),"")</f>
        <v/>
      </c>
      <c r="N35" s="306" t="str">
        <f t="array" ref="N35">IFERROR(INDEX(#REF!,MATCH("*"&amp;"(5)"&amp;"*",#REF!,0)),"")</f>
        <v/>
      </c>
      <c r="O35" s="307" t="str">
        <f t="array" ref="O35">IFERROR(INDEX(#REF!,MATCH("*"&amp;"(6)"&amp;"*",#REF!,0)),"")</f>
        <v/>
      </c>
      <c r="P35" s="289"/>
    </row>
    <row r="36" ht="15.75" customHeight="1">
      <c r="A36" s="30"/>
      <c r="B36" s="287" t="str">
        <f>ORARIO_GENERALE!C31</f>
        <v>14:00-15:00</v>
      </c>
      <c r="C36" s="220" t="str">
        <f t="array" ref="C36">IFERROR(INDEX(ORARIO_GENERALE!D29:I29,MATCH("*"&amp;"(1)"&amp;"*",ORARIO_GENERALE!D29:I29,0)),"")</f>
        <v/>
      </c>
      <c r="D36" s="220" t="str">
        <f t="array" ref="D36">IFERROR(INDEX(ORARIO_GENERALE!D29:I29,MATCH("*"&amp;"(2)"&amp;"*",ORARIO_GENERALE!D29:I29,0)),"")</f>
        <v/>
      </c>
      <c r="E36" s="220" t="str">
        <f t="array" ref="E36">IFERROR(INDEX(ORARIO_GENERALE!D29:I29,MATCH("*"&amp;"(3)"&amp;"*",ORARIO_GENERALE!D29:I29,0)),"")</f>
        <v/>
      </c>
      <c r="F36" s="220" t="str">
        <f t="array" ref="F36">IFERROR(INDEX(ORARIO_GENERALE!D29:I29,MATCH("*"&amp;"(4)"&amp;"*",ORARIO_GENERALE!D29:I29,0)),"")</f>
        <v/>
      </c>
      <c r="G36" s="220" t="str">
        <f t="array" ref="G36">IFERROR(INDEX(ORARIO_GENERALE!D29:I29,MATCH("*"&amp;"(5)"&amp;"*",ORARIO_GENERALE!D29:I29,0)),"")</f>
        <v/>
      </c>
      <c r="H36" s="220" t="str">
        <f t="array" ref="H36">IFERROR(INDEX(ORARIO_GENERALE!D29:I29,MATCH("*"&amp;"(6)"&amp;"*",ORARIO_GENERALE!D29:I29,0)),"")</f>
        <v/>
      </c>
      <c r="I36" s="220" t="str">
        <f>ORARIO_GENERALE!J31</f>
        <v/>
      </c>
      <c r="J36" s="220" t="str">
        <f t="array" ref="J36">IFERROR(INDEX(ORARIO_GENERALE!K43:M43,MATCH("*"&amp;"(1)"&amp;"*",ORARIO_GENERALE!K43:M43,0)),"")</f>
        <v/>
      </c>
      <c r="K36" s="220" t="str">
        <f t="array" ref="K36">IFERROR(INDEX(ORARIO_GENERALE!$K43:$M43,MATCH("*"&amp;"(2)"&amp;"*",ORARIO_GENERALE!$K43:$M43,0)),"")</f>
        <v/>
      </c>
      <c r="L36" s="220" t="str">
        <f t="array" ref="L36">IFERROR(INDEX(ORARIO_GENERALE!$K43:$M43,MATCH("*"&amp;"(3)"&amp;"*",ORARIO_GENERALE!$K43:$M43,0)),"")</f>
        <v/>
      </c>
      <c r="M36" s="220" t="str">
        <f t="array" ref="M36">IFERROR(INDEX(ORARIO_GENERALE!$K43:$M43,MATCH("*"&amp;"(4)"&amp;"*",ORARIO_GENERALE!$K43:$M43,0)),"")</f>
        <v/>
      </c>
      <c r="N36" s="220" t="str">
        <f t="array" ref="N36">IFERROR(INDEX(ORARIO_GENERALE!$K43:$M43,MATCH("*"&amp;"(5)"&amp;"*",ORARIO_GENERALE!$K43:$M43,0)),"")</f>
        <v/>
      </c>
      <c r="O36" s="288" t="str">
        <f t="array" ref="O36">IFERROR(INDEX(ORARIO_GENERALE!$K43:$M43,MATCH("*"&amp;"(6)"&amp;"*",ORARIO_GENERALE!$K43:$M43,0)),"")</f>
        <v/>
      </c>
      <c r="P36" s="289"/>
    </row>
    <row r="37" ht="15.75" customHeight="1">
      <c r="A37" s="30"/>
      <c r="B37" s="287" t="str">
        <f>ORARIO_GENERALE!C32</f>
        <v>15:00-16:00</v>
      </c>
      <c r="C37" s="220" t="str">
        <f t="array" ref="C37">IFERROR(INDEX(ORARIO_GENERALE!D30:I30,MATCH("*"&amp;"(1)"&amp;"*",ORARIO_GENERALE!D30:I30,0)),"")</f>
        <v/>
      </c>
      <c r="D37" s="220" t="str">
        <f t="array" ref="D37">IFERROR(INDEX(ORARIO_GENERALE!D30:I30,MATCH("*"&amp;"(2)"&amp;"*",ORARIO_GENERALE!D30:I30,0)),"")</f>
        <v/>
      </c>
      <c r="E37" s="220" t="str">
        <f t="array" ref="E37">IFERROR(INDEX(ORARIO_GENERALE!D30:I30,MATCH("*"&amp;"(3)"&amp;"*",ORARIO_GENERALE!D30:I30,0)),"")</f>
        <v/>
      </c>
      <c r="F37" s="220" t="str">
        <f t="array" ref="F37">IFERROR(INDEX(ORARIO_GENERALE!D30:I30,MATCH("*"&amp;"(4)"&amp;"*",ORARIO_GENERALE!D30:I30,0)),"")</f>
        <v/>
      </c>
      <c r="G37" s="220" t="str">
        <f t="array" ref="G37">IFERROR(INDEX(ORARIO_GENERALE!D30:I30,MATCH("*"&amp;"(5)"&amp;"*",ORARIO_GENERALE!D30:I30,0)),"")</f>
        <v/>
      </c>
      <c r="H37" s="220" t="str">
        <f t="array" ref="H37">IFERROR(INDEX(ORARIO_GENERALE!D30:I30,MATCH("*"&amp;"(6)"&amp;"*",ORARIO_GENERALE!D30:I30,0)),"")</f>
        <v/>
      </c>
      <c r="I37" s="220" t="str">
        <f>ORARIO_GENERALE!J32</f>
        <v/>
      </c>
      <c r="J37" s="220" t="str">
        <f t="array" ref="J37">IFERROR(INDEX(ORARIO_GENERALE!K44:M44,MATCH("*"&amp;"(1)"&amp;"*",ORARIO_GENERALE!K44:M44,0)),"")</f>
        <v/>
      </c>
      <c r="K37" s="220" t="str">
        <f t="array" ref="K37">IFERROR(INDEX(ORARIO_GENERALE!$K44:$M44,MATCH("*"&amp;"(2)"&amp;"*",ORARIO_GENERALE!$K44:$M44,0)),"")</f>
        <v/>
      </c>
      <c r="L37" s="220" t="str">
        <f t="array" ref="L37">IFERROR(INDEX(ORARIO_GENERALE!$K44:$M44,MATCH("*"&amp;"(3)"&amp;"*",ORARIO_GENERALE!$K44:$M44,0)),"")</f>
        <v/>
      </c>
      <c r="M37" s="220" t="str">
        <f t="array" ref="M37">IFERROR(INDEX(ORARIO_GENERALE!$K44:$M44,MATCH("*"&amp;"(4)"&amp;"*",ORARIO_GENERALE!$K44:$M44,0)),"")</f>
        <v/>
      </c>
      <c r="N37" s="220" t="str">
        <f t="array" ref="N37">IFERROR(INDEX(ORARIO_GENERALE!$K44:$M44,MATCH("*"&amp;"(5)"&amp;"*",ORARIO_GENERALE!$K44:$M44,0)),"")</f>
        <v/>
      </c>
      <c r="O37" s="288" t="str">
        <f t="array" ref="O37">IFERROR(INDEX(ORARIO_GENERALE!$K44:$M44,MATCH("*"&amp;"(6)"&amp;"*",ORARIO_GENERALE!$K44:$M44,0)),"")</f>
        <v/>
      </c>
      <c r="P37" s="289"/>
    </row>
    <row r="38" ht="15.75" customHeight="1">
      <c r="A38" s="30"/>
      <c r="B38" s="287" t="str">
        <f>ORARIO_GENERALE!C33</f>
        <v>16:00-17:00</v>
      </c>
      <c r="C38" s="220" t="str">
        <f t="array" ref="C38">IFERROR(INDEX(ORARIO_GENERALE!D31:I31,MATCH("*"&amp;"(1)"&amp;"*",ORARIO_GENERALE!D31:I31,0)),"")</f>
        <v/>
      </c>
      <c r="D38" s="220" t="str">
        <f t="array" ref="D38">IFERROR(INDEX(ORARIO_GENERALE!D31:I31,MATCH("*"&amp;"(2)"&amp;"*",ORARIO_GENERALE!D31:I31,0)),"")</f>
        <v/>
      </c>
      <c r="E38" s="220" t="str">
        <f t="array" ref="E38">IFERROR(INDEX(ORARIO_GENERALE!D31:I31,MATCH("*"&amp;"(3)"&amp;"*",ORARIO_GENERALE!D31:I31,0)),"")</f>
        <v/>
      </c>
      <c r="F38" s="220" t="str">
        <f t="array" ref="F38">IFERROR(INDEX(ORARIO_GENERALE!D31:I31,MATCH("*"&amp;"(4)"&amp;"*",ORARIO_GENERALE!D31:I31,0)),"")</f>
        <v/>
      </c>
      <c r="G38" s="220" t="str">
        <f t="array" ref="G38">IFERROR(INDEX(ORARIO_GENERALE!D31:I31,MATCH("*"&amp;"(5)"&amp;"*",ORARIO_GENERALE!D31:I31,0)),"")</f>
        <v/>
      </c>
      <c r="H38" s="220" t="str">
        <f t="array" ref="H38">IFERROR(INDEX(ORARIO_GENERALE!D31:I31,MATCH("*"&amp;"(6)"&amp;"*",ORARIO_GENERALE!D31:I31,0)),"")</f>
        <v/>
      </c>
      <c r="I38" s="220" t="str">
        <f>ORARIO_GENERALE!J33</f>
        <v/>
      </c>
      <c r="J38" s="220" t="str">
        <f t="array" ref="J38">IFERROR(INDEX(ORARIO_GENERALE!K45:M45,MATCH("*"&amp;"(1)"&amp;"*",ORARIO_GENERALE!K45:M45,0)),"")</f>
        <v/>
      </c>
      <c r="K38" s="220" t="str">
        <f t="array" ref="K38">IFERROR(INDEX(ORARIO_GENERALE!$K45:$M45,MATCH("*"&amp;"(2)"&amp;"*",ORARIO_GENERALE!$K45:$M45,0)),"")</f>
        <v/>
      </c>
      <c r="L38" s="220" t="str">
        <f t="array" ref="L38">IFERROR(INDEX(ORARIO_GENERALE!$K45:$M45,MATCH("*"&amp;"(3)"&amp;"*",ORARIO_GENERALE!$K45:$M45,0)),"")</f>
        <v/>
      </c>
      <c r="M38" s="220" t="str">
        <f t="array" ref="M38">IFERROR(INDEX(ORARIO_GENERALE!$K45:$M45,MATCH("*"&amp;"(4)"&amp;"*",ORARIO_GENERALE!$K45:$M45,0)),"")</f>
        <v/>
      </c>
      <c r="N38" s="220" t="str">
        <f t="array" ref="N38">IFERROR(INDEX(ORARIO_GENERALE!$K45:$M45,MATCH("*"&amp;"(5)"&amp;"*",ORARIO_GENERALE!$K45:$M45,0)),"")</f>
        <v/>
      </c>
      <c r="O38" s="288" t="str">
        <f t="array" ref="O38">IFERROR(INDEX(ORARIO_GENERALE!$K45:$M45,MATCH("*"&amp;"(6)"&amp;"*",ORARIO_GENERALE!$K45:$M45,0)),"")</f>
        <v/>
      </c>
      <c r="P38" s="289"/>
    </row>
    <row r="39" ht="15.75" customHeight="1">
      <c r="A39" s="30"/>
      <c r="B39" s="287" t="str">
        <f>ORARIO_GENERALE!C34</f>
        <v>17:00-18:00</v>
      </c>
      <c r="C39" s="306" t="str">
        <f t="array" ref="C39">IFERROR(INDEX(ORARIO_GENERALE!D34:I34,MATCH("*"&amp;"(1)"&amp;"*",ORARIO_GENERALE!D34:I34,0)),"")</f>
        <v/>
      </c>
      <c r="D39" s="306" t="str">
        <f t="array" ref="D39">IFERROR(INDEX(ORARIO_GENERALE!D34:I34,MATCH("*"&amp;"(2)"&amp;"*",ORARIO_GENERALE!D34:I34,0)),"")</f>
        <v/>
      </c>
      <c r="E39" s="306" t="str">
        <f t="array" ref="E39">IFERROR(INDEX(ORARIO_GENERALE!D34:I34,MATCH("*"&amp;"(3)"&amp;"*",ORARIO_GENERALE!D34:I34,0)),"")</f>
        <v/>
      </c>
      <c r="F39" s="306" t="str">
        <f t="array" ref="F39">IFERROR(INDEX(ORARIO_GENERALE!D34:I34,MATCH("*"&amp;"(4)"&amp;"*",ORARIO_GENERALE!D34:I34,0)),"")</f>
        <v/>
      </c>
      <c r="G39" s="306" t="str">
        <f t="array" ref="G39">IFERROR(INDEX(ORARIO_GENERALE!D34:I34,MATCH("*"&amp;"(5)"&amp;"*",ORARIO_GENERALE!D34:I34,0)),"")</f>
        <v/>
      </c>
      <c r="H39" s="306" t="str">
        <f t="array" ref="H39">IFERROR(INDEX(ORARIO_GENERALE!D34:I34,MATCH("*"&amp;"(6)"&amp;"*",ORARIO_GENERALE!D34:I34,0)),"")</f>
        <v/>
      </c>
      <c r="I39" s="220" t="str">
        <f>ORARIO_GENERALE!J34</f>
        <v/>
      </c>
      <c r="J39" s="220" t="str">
        <f t="array" ref="J39">IFERROR(INDEX(#REF!,MATCH("*"&amp;"(1)"&amp;"*",#REF!,0)),"")</f>
        <v/>
      </c>
      <c r="K39" s="220" t="str">
        <f t="array" ref="K39">IFERROR(INDEX(#REF!,MATCH("*"&amp;"(2)"&amp;"*",#REF!,0)),"")</f>
        <v/>
      </c>
      <c r="L39" s="220" t="str">
        <f t="array" ref="L39">IFERROR(INDEX(#REF!,MATCH("*"&amp;"(3)"&amp;"*",#REF!,0)),"")</f>
        <v/>
      </c>
      <c r="M39" s="220" t="str">
        <f t="array" ref="M39">IFERROR(INDEX(#REF!,MATCH("*"&amp;"(4)"&amp;"*",#REF!,0)),"")</f>
        <v/>
      </c>
      <c r="N39" s="220" t="str">
        <f t="array" ref="N39">IFERROR(INDEX(#REF!,MATCH("*"&amp;"(5)"&amp;"*",#REF!,0)),"")</f>
        <v/>
      </c>
      <c r="O39" s="288" t="str">
        <f t="array" ref="O39">IFERROR(INDEX(#REF!,MATCH("*"&amp;"(6)"&amp;"*",#REF!,0)),"")</f>
        <v/>
      </c>
      <c r="P39" s="289"/>
    </row>
    <row r="40" ht="15.75" customHeight="1">
      <c r="A40" s="30"/>
      <c r="B40" s="287" t="str">
        <f>ORARIO_GENERALE!C35</f>
        <v>18:00-19:00</v>
      </c>
      <c r="C40" s="306" t="str">
        <f t="array" ref="C40">IFERROR(INDEX(ORARIO_GENERALE!D35:I35,MATCH("*"&amp;"(1)"&amp;"*",ORARIO_GENERALE!D35:I35,0)),"")</f>
        <v/>
      </c>
      <c r="D40" s="306" t="str">
        <f t="array" ref="D40">IFERROR(INDEX(ORARIO_GENERALE!D35:I35,MATCH("*"&amp;"(2)"&amp;"*",ORARIO_GENERALE!D35:I35,0)),"")</f>
        <v/>
      </c>
      <c r="E40" s="306" t="str">
        <f t="array" ref="E40">IFERROR(INDEX(ORARIO_GENERALE!D35:I35,MATCH("*"&amp;"(3)"&amp;"*",ORARIO_GENERALE!D35:I35,0)),"")</f>
        <v/>
      </c>
      <c r="F40" s="306" t="str">
        <f t="array" ref="F40">IFERROR(INDEX(ORARIO_GENERALE!D35:I35,MATCH("*"&amp;"(4)"&amp;"*",ORARIO_GENERALE!D35:I35,0)),"")</f>
        <v/>
      </c>
      <c r="G40" s="306" t="str">
        <f t="array" ref="G40">IFERROR(INDEX(ORARIO_GENERALE!D35:I35,MATCH("*"&amp;"(5)"&amp;"*",ORARIO_GENERALE!D35:I35,0)),"")</f>
        <v/>
      </c>
      <c r="H40" s="306" t="str">
        <f t="array" ref="H40">IFERROR(INDEX(ORARIO_GENERALE!D35:I35,MATCH("*"&amp;"(6)"&amp;"*",ORARIO_GENERALE!D35:I35,0)),"")</f>
        <v/>
      </c>
      <c r="I40" s="220" t="str">
        <f>ORARIO_GENERALE!J35</f>
        <v/>
      </c>
      <c r="J40" s="220" t="str">
        <f t="array" ref="J40">IFERROR(INDEX(#REF!,MATCH("*"&amp;"(1)"&amp;"*",#REF!,0)),"")</f>
        <v/>
      </c>
      <c r="K40" s="220" t="str">
        <f t="array" ref="K40">IFERROR(INDEX(#REF!,MATCH("*"&amp;"(2)"&amp;"*",#REF!,0)),"")</f>
        <v/>
      </c>
      <c r="L40" s="220" t="str">
        <f t="array" ref="L40">IFERROR(INDEX(#REF!,MATCH("*"&amp;"(3)"&amp;"*",#REF!,0)),"")</f>
        <v/>
      </c>
      <c r="M40" s="220" t="str">
        <f t="array" ref="M40">IFERROR(INDEX(#REF!,MATCH("*"&amp;"(4)"&amp;"*",#REF!,0)),"")</f>
        <v/>
      </c>
      <c r="N40" s="220" t="str">
        <f t="array" ref="N40">IFERROR(INDEX(#REF!,MATCH("*"&amp;"(5)"&amp;"*",#REF!,0)),"")</f>
        <v/>
      </c>
      <c r="O40" s="288" t="str">
        <f t="array" ref="O40">IFERROR(INDEX(#REF!,MATCH("*"&amp;"(6)"&amp;"*",#REF!,0)),"")</f>
        <v/>
      </c>
      <c r="P40" s="289"/>
    </row>
    <row r="41" ht="15.75" customHeight="1">
      <c r="A41" s="30"/>
      <c r="B41" s="287" t="str">
        <f>ORARIO_GENERALE!C36</f>
        <v>19:00-20:00</v>
      </c>
      <c r="C41" s="306" t="str">
        <f t="array" ref="C41">IFERROR(INDEX(ORARIO_GENERALE!D36:I36,MATCH("*"&amp;"(1)"&amp;"*",ORARIO_GENERALE!D36:I36,0)),"")</f>
        <v/>
      </c>
      <c r="D41" s="306" t="str">
        <f t="array" ref="D41">IFERROR(INDEX(ORARIO_GENERALE!D36:I36,MATCH("*"&amp;"(2)"&amp;"*",ORARIO_GENERALE!D36:I36,0)),"")</f>
        <v/>
      </c>
      <c r="E41" s="306" t="str">
        <f t="array" ref="E41">IFERROR(INDEX(ORARIO_GENERALE!D36:I36,MATCH("*"&amp;"(3)"&amp;"*",ORARIO_GENERALE!D36:I36,0)),"")</f>
        <v/>
      </c>
      <c r="F41" s="306" t="str">
        <f t="array" ref="F41">IFERROR(INDEX(ORARIO_GENERALE!D36:I36,MATCH("*"&amp;"(4)"&amp;"*",ORARIO_GENERALE!D36:I36,0)),"")</f>
        <v/>
      </c>
      <c r="G41" s="306" t="str">
        <f t="array" ref="G41">IFERROR(INDEX(ORARIO_GENERALE!D36:I36,MATCH("*"&amp;"(5)"&amp;"*",ORARIO_GENERALE!D36:I36,0)),"")</f>
        <v/>
      </c>
      <c r="H41" s="306" t="str">
        <f t="array" ref="H41">IFERROR(INDEX(ORARIO_GENERALE!D36:I36,MATCH("*"&amp;"(6)"&amp;"*",ORARIO_GENERALE!D36:I36,0)),"")</f>
        <v/>
      </c>
      <c r="I41" s="220" t="str">
        <f>ORARIO_GENERALE!J36</f>
        <v/>
      </c>
      <c r="J41" s="220" t="str">
        <f t="array" ref="J41">IFERROR(INDEX(#REF!,MATCH("*"&amp;"(1)"&amp;"*",#REF!,0)),"")</f>
        <v/>
      </c>
      <c r="K41" s="220" t="str">
        <f t="array" ref="K41">IFERROR(INDEX(#REF!,MATCH("*"&amp;"(2)"&amp;"*",#REF!,0)),"")</f>
        <v/>
      </c>
      <c r="L41" s="220" t="str">
        <f t="array" ref="L41">IFERROR(INDEX(#REF!,MATCH("*"&amp;"(3)"&amp;"*",#REF!,0)),"")</f>
        <v/>
      </c>
      <c r="M41" s="220" t="str">
        <f t="array" ref="M41">IFERROR(INDEX(#REF!,MATCH("*"&amp;"(4)"&amp;"*",#REF!,0)),"")</f>
        <v/>
      </c>
      <c r="N41" s="220" t="str">
        <f t="array" ref="N41">IFERROR(INDEX(#REF!,MATCH("*"&amp;"(5)"&amp;"*",#REF!,0)),"")</f>
        <v/>
      </c>
      <c r="O41" s="288" t="str">
        <f t="array" ref="O41">IFERROR(INDEX(#REF!,MATCH("*"&amp;"(6)"&amp;"*",#REF!,0)),"")</f>
        <v/>
      </c>
      <c r="P41" s="289"/>
    </row>
    <row r="42" ht="15.75" customHeight="1">
      <c r="A42" s="77"/>
      <c r="B42" s="308" t="str">
        <f t="shared" ref="B42:B43" si="29">#REF!</f>
        <v>#REF!</v>
      </c>
      <c r="C42" s="309" t="str">
        <f t="shared" ref="C42:C43" si="30">IFERROR(INDEX(#REF!,MATCH("*"&amp;"(1)"&amp;"*",#REF!,0)),"")</f>
        <v/>
      </c>
      <c r="D42" s="309" t="str">
        <f t="shared" ref="D42:D43" si="31">IFERROR(INDEX(#REF!,MATCH("*"&amp;"(2)"&amp;"*",#REF!,0)),"")</f>
        <v/>
      </c>
      <c r="E42" s="309" t="str">
        <f t="shared" ref="E42:E43" si="32">IFERROR(INDEX(#REF!,MATCH("*"&amp;"(3)"&amp;"*",#REF!,0)),"")</f>
        <v/>
      </c>
      <c r="F42" s="309" t="str">
        <f t="shared" ref="F42:F43" si="33">IFERROR(INDEX(#REF!,MATCH("*"&amp;"(4)"&amp;"*",#REF!,0)),"")</f>
        <v/>
      </c>
      <c r="G42" s="309" t="str">
        <f t="shared" ref="G42:G43" si="34">IFERROR(INDEX(#REF!,MATCH("*"&amp;"(5)"&amp;"*",#REF!,0)),"")</f>
        <v/>
      </c>
      <c r="H42" s="309" t="str">
        <f t="shared" ref="H42:H43" si="35">IFERROR(INDEX(#REF!,MATCH("*"&amp;"(6)"&amp;"*",#REF!,0)),"")</f>
        <v/>
      </c>
      <c r="I42" s="276" t="str">
        <f t="shared" ref="I42:I43" si="36">#REF!</f>
        <v>#REF!</v>
      </c>
      <c r="J42" s="276" t="str">
        <f t="shared" ref="J42:J43" si="37">IFERROR(INDEX(#REF!,MATCH("*"&amp;"(1)"&amp;"*",#REF!,0)),"")</f>
        <v/>
      </c>
      <c r="K42" s="276" t="str">
        <f t="shared" ref="K42:K43" si="38">IFERROR(INDEX(#REF!,MATCH("*"&amp;"(2)"&amp;"*",#REF!,0)),"")</f>
        <v/>
      </c>
      <c r="L42" s="276" t="str">
        <f t="shared" ref="L42:L43" si="39">IFERROR(INDEX(#REF!,MATCH("*"&amp;"(3)"&amp;"*",#REF!,0)),"")</f>
        <v/>
      </c>
      <c r="M42" s="276" t="str">
        <f t="shared" ref="M42:M43" si="40">IFERROR(INDEX(#REF!,MATCH("*"&amp;"(4)"&amp;"*",#REF!,0)),"")</f>
        <v/>
      </c>
      <c r="N42" s="276" t="str">
        <f t="shared" ref="N42:N43" si="41">IFERROR(INDEX(#REF!,MATCH("*"&amp;"(5)"&amp;"*",#REF!,0)),"")</f>
        <v/>
      </c>
      <c r="O42" s="321" t="str">
        <f t="shared" ref="O42:O43" si="42">IFERROR(INDEX(#REF!,MATCH("*"&amp;"(6)"&amp;"*",#REF!,0)),"")</f>
        <v/>
      </c>
      <c r="P42" s="311"/>
    </row>
    <row r="43" ht="15.75" customHeight="1">
      <c r="A43" s="312" t="s">
        <v>24</v>
      </c>
      <c r="B43" s="284" t="str">
        <f t="shared" si="29"/>
        <v>#REF!</v>
      </c>
      <c r="C43" s="313" t="str">
        <f t="shared" si="30"/>
        <v/>
      </c>
      <c r="D43" s="313" t="str">
        <f t="shared" si="31"/>
        <v/>
      </c>
      <c r="E43" s="313" t="str">
        <f t="shared" si="32"/>
        <v/>
      </c>
      <c r="F43" s="313" t="str">
        <f t="shared" si="33"/>
        <v/>
      </c>
      <c r="G43" s="313" t="str">
        <f t="shared" si="34"/>
        <v/>
      </c>
      <c r="H43" s="313" t="str">
        <f t="shared" si="35"/>
        <v/>
      </c>
      <c r="I43" s="215" t="str">
        <f t="shared" si="36"/>
        <v>#REF!</v>
      </c>
      <c r="J43" s="313" t="str">
        <f t="shared" si="37"/>
        <v/>
      </c>
      <c r="K43" s="313" t="str">
        <f t="shared" si="38"/>
        <v/>
      </c>
      <c r="L43" s="313" t="str">
        <f t="shared" si="39"/>
        <v/>
      </c>
      <c r="M43" s="313" t="str">
        <f t="shared" si="40"/>
        <v/>
      </c>
      <c r="N43" s="313" t="str">
        <f t="shared" si="41"/>
        <v/>
      </c>
      <c r="O43" s="314" t="str">
        <f t="shared" si="42"/>
        <v/>
      </c>
      <c r="P43" s="286" t="s">
        <v>194</v>
      </c>
    </row>
    <row r="44" ht="15.75" customHeight="1">
      <c r="A44" s="101"/>
      <c r="B44" s="287" t="str">
        <f>ORARIO_GENERALE!C37</f>
        <v>09:00-10:00</v>
      </c>
      <c r="C44" s="290" t="str">
        <f t="array" ref="C44">IFERROR(INDEX(#REF!,MATCH("*"&amp;"(1)"&amp;"*",#REF!,0)),"")</f>
        <v/>
      </c>
      <c r="D44" s="290" t="str">
        <f t="array" ref="D44">IFERROR(INDEX(#REF!,MATCH("*"&amp;"(2)"&amp;"*",#REF!,0)),"")</f>
        <v/>
      </c>
      <c r="E44" s="290" t="str">
        <f t="array" ref="E44">IFERROR(INDEX(#REF!,MATCH("*"&amp;"(3)"&amp;"*",#REF!,0)),"")</f>
        <v/>
      </c>
      <c r="F44" s="290" t="str">
        <f t="array" ref="F44">IFERROR(INDEX(#REF!,MATCH("*"&amp;"(4)"&amp;"*",#REF!,0)),"")</f>
        <v/>
      </c>
      <c r="G44" s="290" t="str">
        <f t="array" ref="G44">IFERROR(INDEX(#REF!,MATCH("*"&amp;"(5)"&amp;"*",#REF!,0)),"")</f>
        <v/>
      </c>
      <c r="H44" s="290" t="str">
        <f t="array" ref="H44">IFERROR(INDEX(#REF!,MATCH("*"&amp;"(6)"&amp;"*",#REF!,0)),"")</f>
        <v/>
      </c>
      <c r="I44" s="220" t="str">
        <f>ORARIO_GENERALE!J37</f>
        <v/>
      </c>
      <c r="J44" s="290" t="str">
        <f t="array" ref="J44">IFERROR(INDEX(ORARIO_GENERALE!N37:O37,MATCH("*"&amp;"(1)"&amp;"*",ORARIO_GENERALE!N37:O37,0)),"")</f>
        <v/>
      </c>
      <c r="K44" s="290" t="str">
        <f t="array" ref="K44">IFERROR(INDEX(ORARIO_GENERALE!$N37:$O37,MATCH("*"&amp;"(2)"&amp;"*",ORARIO_GENERALE!$N37:$O37,0)),"")</f>
        <v/>
      </c>
      <c r="L44" s="290" t="str">
        <f t="array" ref="L44">IFERROR(INDEX(ORARIO_GENERALE!$N37:$O37,MATCH("*"&amp;"(3)"&amp;"*",ORARIO_GENERALE!$N37:$O37,0)),"")</f>
        <v/>
      </c>
      <c r="M44" s="290" t="str">
        <f t="array" ref="M44">IFERROR(INDEX(ORARIO_GENERALE!$N37:$O37,MATCH("*"&amp;"(4)"&amp;"*",ORARIO_GENERALE!$N37:$O37,0)),"")</f>
        <v/>
      </c>
      <c r="N44" s="290" t="str">
        <f t="array" ref="N44">IFERROR(INDEX(ORARIO_GENERALE!$N37:$O37,MATCH("*"&amp;"(5)"&amp;"*",ORARIO_GENERALE!$N37:$O37,0)),"")</f>
        <v/>
      </c>
      <c r="O44" s="291" t="str">
        <f t="array" ref="O44">IFERROR(INDEX(ORARIO_GENERALE!$N37:$O37,MATCH("*"&amp;"(6)"&amp;"*",ORARIO_GENERALE!$N37:$O37,0)),"")</f>
        <v/>
      </c>
      <c r="P44" s="289"/>
    </row>
    <row r="45" ht="15.75" customHeight="1">
      <c r="A45" s="101"/>
      <c r="B45" s="287" t="str">
        <f>ORARIO_GENERALE!C38</f>
        <v>10:00-11:00</v>
      </c>
      <c r="C45" s="290" t="str">
        <f t="array" ref="C45">IFERROR(INDEX(#REF!,MATCH("*"&amp;"(1)"&amp;"*",#REF!,0)),"")</f>
        <v/>
      </c>
      <c r="D45" s="290" t="str">
        <f t="array" ref="D45">IFERROR(INDEX(#REF!,MATCH("*"&amp;"(2)"&amp;"*",#REF!,0)),"")</f>
        <v/>
      </c>
      <c r="E45" s="290" t="str">
        <f t="array" ref="E45">IFERROR(INDEX(#REF!,MATCH("*"&amp;"(3)"&amp;"*",#REF!,0)),"")</f>
        <v/>
      </c>
      <c r="F45" s="290" t="str">
        <f t="array" ref="F45">IFERROR(INDEX(#REF!,MATCH("*"&amp;"(4)"&amp;"*",#REF!,0)),"")</f>
        <v/>
      </c>
      <c r="G45" s="290" t="str">
        <f t="array" ref="G45">IFERROR(INDEX(#REF!,MATCH("*"&amp;"(5)"&amp;"*",#REF!,0)),"")</f>
        <v/>
      </c>
      <c r="H45" s="290" t="str">
        <f t="array" ref="H45">IFERROR(INDEX(#REF!,MATCH("*"&amp;"(6)"&amp;"*",#REF!,0)),"")</f>
        <v/>
      </c>
      <c r="I45" s="220" t="str">
        <f>ORARIO_GENERALE!J38</f>
        <v/>
      </c>
      <c r="J45" s="290" t="str">
        <f t="array" ref="J45">IFERROR(INDEX(ORARIO_GENERALE!N38:O38,MATCH("*"&amp;"(1)"&amp;"*",ORARIO_GENERALE!N38:O38,0)),"")</f>
        <v/>
      </c>
      <c r="K45" s="290" t="str">
        <f t="array" ref="K45">IFERROR(INDEX(ORARIO_GENERALE!$N38:$O38,MATCH("*"&amp;"(2)"&amp;"*",ORARIO_GENERALE!$N38:$O38,0)),"")</f>
        <v/>
      </c>
      <c r="L45" s="290" t="str">
        <f t="array" ref="L45">IFERROR(INDEX(ORARIO_GENERALE!$N38:$O38,MATCH("*"&amp;"(3)"&amp;"*",ORARIO_GENERALE!$N38:$O38,0)),"")</f>
        <v/>
      </c>
      <c r="M45" s="290" t="str">
        <f t="array" ref="M45">IFERROR(INDEX(ORARIO_GENERALE!$N38:$O38,MATCH("*"&amp;"(4)"&amp;"*",ORARIO_GENERALE!$N38:$O38,0)),"")</f>
        <v/>
      </c>
      <c r="N45" s="290" t="str">
        <f t="array" ref="N45">IFERROR(INDEX(ORARIO_GENERALE!$N38:$O38,MATCH("*"&amp;"(5)"&amp;"*",ORARIO_GENERALE!$N38:$O38,0)),"")</f>
        <v/>
      </c>
      <c r="O45" s="291" t="str">
        <f t="array" ref="O45">IFERROR(INDEX(ORARIO_GENERALE!$N38:$O38,MATCH("*"&amp;"(6)"&amp;"*",ORARIO_GENERALE!$N38:$O38,0)),"")</f>
        <v/>
      </c>
      <c r="P45" s="289"/>
    </row>
    <row r="46" ht="15.75" customHeight="1">
      <c r="A46" s="101"/>
      <c r="B46" s="287" t="str">
        <f>ORARIO_GENERALE!C39</f>
        <v>11:00-12:00</v>
      </c>
      <c r="C46" s="290" t="str">
        <f t="array" ref="C46">IFERROR(INDEX(#REF!,MATCH("*"&amp;"(1)"&amp;"*",#REF!,0)),"")</f>
        <v/>
      </c>
      <c r="D46" s="290" t="str">
        <f t="array" ref="D46">IFERROR(INDEX(#REF!,MATCH("*"&amp;"(2)"&amp;"*",#REF!,0)),"")</f>
        <v/>
      </c>
      <c r="E46" s="290" t="str">
        <f t="array" ref="E46">IFERROR(INDEX(#REF!,MATCH("*"&amp;"(3)"&amp;"*",#REF!,0)),"")</f>
        <v/>
      </c>
      <c r="F46" s="290" t="str">
        <f t="array" ref="F46">IFERROR(INDEX(#REF!,MATCH("*"&amp;"(4)"&amp;"*",#REF!,0)),"")</f>
        <v/>
      </c>
      <c r="G46" s="290" t="str">
        <f t="array" ref="G46">IFERROR(INDEX(#REF!,MATCH("*"&amp;"(5)"&amp;"*",#REF!,0)),"")</f>
        <v/>
      </c>
      <c r="H46" s="290" t="str">
        <f t="array" ref="H46">IFERROR(INDEX(#REF!,MATCH("*"&amp;"(6)"&amp;"*",#REF!,0)),"")</f>
        <v/>
      </c>
      <c r="I46" s="220" t="str">
        <f>ORARIO_GENERALE!J39</f>
        <v/>
      </c>
      <c r="J46" s="290" t="str">
        <f t="array" ref="J46">IFERROR(INDEX(ORARIO_GENERALE!N39:O39,MATCH("*"&amp;"(1)"&amp;"*",ORARIO_GENERALE!N39:O39,0)),"")</f>
        <v/>
      </c>
      <c r="K46" s="290" t="str">
        <f t="array" ref="K46">IFERROR(INDEX(ORARIO_GENERALE!$N39:$O39,MATCH("*"&amp;"(2)"&amp;"*",ORARIO_GENERALE!$N39:$O39,0)),"")</f>
        <v/>
      </c>
      <c r="L46" s="290" t="str">
        <f t="array" ref="L46">IFERROR(INDEX(ORARIO_GENERALE!$N39:$O39,MATCH("*"&amp;"(3)"&amp;"*",ORARIO_GENERALE!$N39:$O39,0)),"")</f>
        <v/>
      </c>
      <c r="M46" s="290" t="str">
        <f t="array" ref="M46">IFERROR(INDEX(ORARIO_GENERALE!$N39:$O39,MATCH("*"&amp;"(4)"&amp;"*",ORARIO_GENERALE!$N39:$O39,0)),"")</f>
        <v/>
      </c>
      <c r="N46" s="290" t="str">
        <f t="array" ref="N46">IFERROR(INDEX(ORARIO_GENERALE!$N39:$O39,MATCH("*"&amp;"(5)"&amp;"*",ORARIO_GENERALE!$N39:$O39,0)),"")</f>
        <v/>
      </c>
      <c r="O46" s="291" t="str">
        <f t="array" ref="O46">IFERROR(INDEX(ORARIO_GENERALE!$N39:$O39,MATCH("*"&amp;"(6)"&amp;"*",ORARIO_GENERALE!$N39:$O39,0)),"")</f>
        <v/>
      </c>
      <c r="P46" s="289"/>
    </row>
    <row r="47" ht="15.75" customHeight="1">
      <c r="A47" s="101"/>
      <c r="B47" s="287" t="str">
        <f>ORARIO_GENERALE!C40</f>
        <v>12:00-13:00</v>
      </c>
      <c r="C47" s="290" t="str">
        <f t="array" ref="C47">IFERROR(INDEX(ORARIO_GENERALE!D37:I37,MATCH("*"&amp;"(1)"&amp;"*",ORARIO_GENERALE!D37:I37,0)),"")</f>
        <v/>
      </c>
      <c r="D47" s="290" t="str">
        <f t="array" ref="D47">IFERROR(INDEX(ORARIO_GENERALE!D37:I37,MATCH("*"&amp;"(2)"&amp;"*",ORARIO_GENERALE!D37:I37,0)),"")</f>
        <v/>
      </c>
      <c r="E47" s="290" t="str">
        <f t="array" ref="E47">IFERROR(INDEX(ORARIO_GENERALE!D37:I37,MATCH("*"&amp;"(3)"&amp;"*",ORARIO_GENERALE!D37:I37,0)),"")</f>
        <v/>
      </c>
      <c r="F47" s="290" t="str">
        <f t="array" ref="F47">IFERROR(INDEX(ORARIO_GENERALE!D37:I37,MATCH("*"&amp;"(4)"&amp;"*",ORARIO_GENERALE!D37:I37,0)),"")</f>
        <v/>
      </c>
      <c r="G47" s="290" t="str">
        <f t="array" ref="G47">IFERROR(INDEX(ORARIO_GENERALE!D37:I37,MATCH("*"&amp;"(5)"&amp;"*",ORARIO_GENERALE!D37:I37,0)),"")</f>
        <v/>
      </c>
      <c r="H47" s="290" t="str">
        <f t="array" ref="H47">IFERROR(INDEX(ORARIO_GENERALE!D37:I37,MATCH("*"&amp;"(6)"&amp;"*",ORARIO_GENERALE!D37:I37,0)),"")</f>
        <v/>
      </c>
      <c r="I47" s="220" t="str">
        <f>ORARIO_GENERALE!J40</f>
        <v/>
      </c>
      <c r="J47" s="290" t="str">
        <f t="array" ref="J47">IFERROR(INDEX(ORARIO_GENERALE!K41:M41,MATCH("*"&amp;"(1)"&amp;"*",ORARIO_GENERALE!K41:M41,0)),"")</f>
        <v/>
      </c>
      <c r="K47" s="290" t="str">
        <f t="array" ref="K47">IFERROR(INDEX(ORARIO_GENERALE!$K41:$M41,MATCH("*"&amp;"(2)"&amp;"*",ORARIO_GENERALE!$K41:$M41,0)),"")</f>
        <v/>
      </c>
      <c r="L47" s="290" t="str">
        <f t="array" ref="L47">IFERROR(INDEX(ORARIO_GENERALE!$K41:$M41,MATCH("*"&amp;"(3)"&amp;"*",ORARIO_GENERALE!$K41:$M41,0)),"")</f>
        <v/>
      </c>
      <c r="M47" s="290" t="str">
        <f t="array" ref="M47">IFERROR(INDEX(ORARIO_GENERALE!$K41:$M41,MATCH("*"&amp;"(4)"&amp;"*",ORARIO_GENERALE!$K41:$M41,0)),"")</f>
        <v/>
      </c>
      <c r="N47" s="290" t="str">
        <f t="array" ref="N47">IFERROR(INDEX(ORARIO_GENERALE!$K41:$M41,MATCH("*"&amp;"(5)"&amp;"*",ORARIO_GENERALE!$K41:$M41,0)),"")</f>
        <v/>
      </c>
      <c r="O47" s="291" t="str">
        <f t="array" ref="O47">IFERROR(INDEX(ORARIO_GENERALE!$K41:$M41,MATCH("*"&amp;"(6)"&amp;"*",ORARIO_GENERALE!$K41:$M41,0)),"")</f>
        <v/>
      </c>
      <c r="P47" s="289"/>
    </row>
    <row r="48" ht="15.75" customHeight="1">
      <c r="A48" s="101"/>
      <c r="B48" s="287" t="str">
        <f>ORARIO_GENERALE!C41</f>
        <v>13:00-14:00</v>
      </c>
      <c r="C48" s="290" t="str">
        <f t="array" ref="C48">IFERROR(INDEX(ORARIO_GENERALE!D38:I38,MATCH("*"&amp;"(1)"&amp;"*",ORARIO_GENERALE!D38:I38,0)),"")</f>
        <v/>
      </c>
      <c r="D48" s="290" t="str">
        <f t="array" ref="D48">IFERROR(INDEX(ORARIO_GENERALE!D38:I38,MATCH("*"&amp;"(2)"&amp;"*",ORARIO_GENERALE!D38:I38,0)),"")</f>
        <v/>
      </c>
      <c r="E48" s="290" t="str">
        <f t="array" ref="E48">IFERROR(INDEX(ORARIO_GENERALE!D38:I38,MATCH("*"&amp;"(3)"&amp;"*",ORARIO_GENERALE!D38:I38,0)),"")</f>
        <v/>
      </c>
      <c r="F48" s="290" t="str">
        <f t="array" ref="F48">IFERROR(INDEX(ORARIO_GENERALE!D38:I38,MATCH("*"&amp;"(4)"&amp;"*",ORARIO_GENERALE!D38:I38,0)),"")</f>
        <v/>
      </c>
      <c r="G48" s="290" t="str">
        <f t="array" ref="G48">IFERROR(INDEX(ORARIO_GENERALE!D38:I38,MATCH("*"&amp;"(5)"&amp;"*",ORARIO_GENERALE!D38:I38,0)),"")</f>
        <v/>
      </c>
      <c r="H48" s="290" t="str">
        <f t="array" ref="H48">IFERROR(INDEX(ORARIO_GENERALE!D38:I38,MATCH("*"&amp;"(6)"&amp;"*",ORARIO_GENERALE!D38:I38,0)),"")</f>
        <v/>
      </c>
      <c r="I48" s="220" t="str">
        <f>ORARIO_GENERALE!J41</f>
        <v/>
      </c>
      <c r="J48" s="290" t="str">
        <f t="array" ref="J48">IFERROR(INDEX(ORARIO_GENERALE!K42:M42,MATCH("*"&amp;"(1)"&amp;"*",ORARIO_GENERALE!K42:M42,0)),"")</f>
        <v/>
      </c>
      <c r="K48" s="290" t="str">
        <f t="array" ref="K48">IFERROR(INDEX(ORARIO_GENERALE!$K42:$M42,MATCH("*"&amp;"(2)"&amp;"*",ORARIO_GENERALE!$K42:$M42,0)),"")</f>
        <v/>
      </c>
      <c r="L48" s="290" t="str">
        <f t="array" ref="L48">IFERROR(INDEX(ORARIO_GENERALE!$K42:$M42,MATCH("*"&amp;"(3)"&amp;"*",ORARIO_GENERALE!$K42:$M42,0)),"")</f>
        <v/>
      </c>
      <c r="M48" s="290" t="str">
        <f t="array" ref="M48">IFERROR(INDEX(ORARIO_GENERALE!$K42:$M42,MATCH("*"&amp;"(4)"&amp;"*",ORARIO_GENERALE!$K42:$M42,0)),"")</f>
        <v/>
      </c>
      <c r="N48" s="290" t="str">
        <f t="array" ref="N48">IFERROR(INDEX(ORARIO_GENERALE!$K42:$M42,MATCH("*"&amp;"(5)"&amp;"*",ORARIO_GENERALE!$K42:$M42,0)),"")</f>
        <v/>
      </c>
      <c r="O48" s="291" t="str">
        <f t="array" ref="O48">IFERROR(INDEX(ORARIO_GENERALE!$K42:$M42,MATCH("*"&amp;"(6)"&amp;"*",ORARIO_GENERALE!$K42:$M42,0)),"")</f>
        <v/>
      </c>
      <c r="P48" s="289"/>
    </row>
    <row r="49" ht="15.75" customHeight="1">
      <c r="A49" s="101"/>
      <c r="B49" s="287" t="str">
        <f>ORARIO_GENERALE!C42</f>
        <v>14:00-15:00</v>
      </c>
      <c r="C49" s="290" t="str">
        <f t="array" ref="C49">IFERROR(INDEX(ORARIO_GENERALE!D39:I39,MATCH("*"&amp;"(1)"&amp;"*",ORARIO_GENERALE!D39:I39,0)),"")</f>
        <v/>
      </c>
      <c r="D49" s="290" t="str">
        <f t="array" ref="D49">IFERROR(INDEX(ORARIO_GENERALE!D39:I39,MATCH("*"&amp;"(2)"&amp;"*",ORARIO_GENERALE!D39:I39,0)),"")</f>
        <v/>
      </c>
      <c r="E49" s="290" t="str">
        <f t="array" ref="E49">IFERROR(INDEX(ORARIO_GENERALE!D39:I39,MATCH("*"&amp;"(3)"&amp;"*",ORARIO_GENERALE!D39:I39,0)),"")</f>
        <v/>
      </c>
      <c r="F49" s="290" t="str">
        <f t="array" ref="F49">IFERROR(INDEX(ORARIO_GENERALE!D39:I39,MATCH("*"&amp;"(4)"&amp;"*",ORARIO_GENERALE!D39:I39,0)),"")</f>
        <v/>
      </c>
      <c r="G49" s="290" t="str">
        <f t="array" ref="G49">IFERROR(INDEX(ORARIO_GENERALE!D39:I39,MATCH("*"&amp;"(5)"&amp;"*",ORARIO_GENERALE!D39:I39,0)),"")</f>
        <v/>
      </c>
      <c r="H49" s="290" t="str">
        <f t="array" ref="H49">IFERROR(INDEX(ORARIO_GENERALE!D39:I39,MATCH("*"&amp;"(6)"&amp;"*",ORARIO_GENERALE!D39:I39,0)),"")</f>
        <v/>
      </c>
      <c r="I49" s="220" t="str">
        <f>ORARIO_GENERALE!J42</f>
        <v/>
      </c>
      <c r="J49" s="290" t="str">
        <f t="array" ref="J49">IFERROR(INDEX(#REF!,MATCH("*"&amp;"(1)"&amp;"*",#REF!,0)),"")</f>
        <v/>
      </c>
      <c r="K49" s="290" t="str">
        <f t="array" ref="K49">IFERROR(INDEX(#REF!,MATCH("*"&amp;"(2)"&amp;"*",#REF!,0)),"")</f>
        <v/>
      </c>
      <c r="L49" s="290" t="str">
        <f t="array" ref="L49">IFERROR(INDEX(#REF!,MATCH("*"&amp;"(3)"&amp;"*",#REF!,0)),"")</f>
        <v/>
      </c>
      <c r="M49" s="290" t="str">
        <f t="array" ref="M49">IFERROR(INDEX(#REF!,MATCH("*"&amp;"(4)"&amp;"*",#REF!,0)),"")</f>
        <v/>
      </c>
      <c r="N49" s="290" t="str">
        <f t="array" ref="N49">IFERROR(INDEX(#REF!,MATCH("*"&amp;"(5)"&amp;"*",#REF!,0)),"")</f>
        <v/>
      </c>
      <c r="O49" s="291" t="str">
        <f t="array" ref="O49">IFERROR(INDEX(#REF!,MATCH("*"&amp;"(6)"&amp;"*",#REF!,0)),"")</f>
        <v/>
      </c>
      <c r="P49" s="289"/>
    </row>
    <row r="50" ht="15.75" customHeight="1">
      <c r="A50" s="101"/>
      <c r="B50" s="287" t="str">
        <f>ORARIO_GENERALE!C43</f>
        <v>15:00-16:00</v>
      </c>
      <c r="C50" s="315" t="str">
        <f t="array" ref="C50">IFERROR(INDEX(ORARIO_GENERALE!D40:I40,MATCH("*"&amp;"(1)"&amp;"*",ORARIO_GENERALE!D40:I40,0)),"")</f>
        <v/>
      </c>
      <c r="D50" s="315" t="str">
        <f t="array" ref="D50">IFERROR(INDEX(ORARIO_GENERALE!D40:I40,MATCH("*"&amp;"(2)"&amp;"*",ORARIO_GENERALE!D40:I40,0)),"")</f>
        <v/>
      </c>
      <c r="E50" s="315" t="str">
        <f t="array" ref="E50">IFERROR(INDEX(ORARIO_GENERALE!D40:I40,MATCH("*"&amp;"(3)"&amp;"*",ORARIO_GENERALE!D40:I40,0)),"")</f>
        <v/>
      </c>
      <c r="F50" s="315" t="str">
        <f t="array" ref="F50">IFERROR(INDEX(ORARIO_GENERALE!D40:I40,MATCH("*"&amp;"(4)"&amp;"*",ORARIO_GENERALE!D40:I40,0)),"")</f>
        <v/>
      </c>
      <c r="G50" s="315" t="str">
        <f t="array" ref="G50">IFERROR(INDEX(ORARIO_GENERALE!D40:I40,MATCH("*"&amp;"(5)"&amp;"*",ORARIO_GENERALE!D40:I40,0)),"")</f>
        <v/>
      </c>
      <c r="H50" s="315" t="str">
        <f t="array" ref="H50">IFERROR(INDEX(ORARIO_GENERALE!D40:I40,MATCH("*"&amp;"(6)"&amp;"*",ORARIO_GENERALE!D40:I40,0)),"")</f>
        <v/>
      </c>
      <c r="I50" s="220" t="str">
        <f>ORARIO_GENERALE!J43</f>
        <v/>
      </c>
      <c r="J50" s="315" t="str">
        <f t="array" ref="J50">IFERROR(INDEX(#REF!,MATCH("*"&amp;"(1)"&amp;"*",#REF!,0)),"")</f>
        <v/>
      </c>
      <c r="K50" s="315" t="str">
        <f t="array" ref="K50">IFERROR(INDEX(#REF!,MATCH("*"&amp;"(2)"&amp;"*",#REF!,0)),"")</f>
        <v/>
      </c>
      <c r="L50" s="315" t="str">
        <f t="array" ref="L50">IFERROR(INDEX(#REF!,MATCH("*"&amp;"(3)"&amp;"*",#REF!,0)),"")</f>
        <v/>
      </c>
      <c r="M50" s="315" t="str">
        <f t="array" ref="M50">IFERROR(INDEX(#REF!,MATCH("*"&amp;"(4)"&amp;"*",#REF!,0)),"")</f>
        <v/>
      </c>
      <c r="N50" s="315" t="str">
        <f t="array" ref="N50">IFERROR(INDEX(#REF!,MATCH("*"&amp;"(5)"&amp;"*",#REF!,0)),"")</f>
        <v/>
      </c>
      <c r="O50" s="316" t="str">
        <f t="array" ref="O50">IFERROR(INDEX(#REF!,MATCH("*"&amp;"(6)"&amp;"*",#REF!,0)),"")</f>
        <v/>
      </c>
      <c r="P50" s="289"/>
    </row>
    <row r="51" ht="15.75" customHeight="1">
      <c r="A51" s="101"/>
      <c r="B51" s="287" t="str">
        <f>ORARIO_GENERALE!C44</f>
        <v>16:00-17:00</v>
      </c>
      <c r="C51" s="315" t="str">
        <f t="array" ref="C51">IFERROR(INDEX(ORARIO_GENERALE!D41:I41,MATCH("*"&amp;"(1)"&amp;"*",ORARIO_GENERALE!D41:I41,0)),"")</f>
        <v/>
      </c>
      <c r="D51" s="315" t="str">
        <f t="array" ref="D51">IFERROR(INDEX(ORARIO_GENERALE!D41:I41,MATCH("*"&amp;"(2)"&amp;"*",ORARIO_GENERALE!D41:I41,0)),"")</f>
        <v/>
      </c>
      <c r="E51" s="315" t="str">
        <f t="array" ref="E51">IFERROR(INDEX(ORARIO_GENERALE!D41:I41,MATCH("*"&amp;"(3)"&amp;"*",ORARIO_GENERALE!D41:I41,0)),"")</f>
        <v/>
      </c>
      <c r="F51" s="315" t="str">
        <f t="array" ref="F51">IFERROR(INDEX(ORARIO_GENERALE!D41:I41,MATCH("*"&amp;"(4)"&amp;"*",ORARIO_GENERALE!D41:I41,0)),"")</f>
        <v/>
      </c>
      <c r="G51" s="315" t="str">
        <f t="array" ref="G51">IFERROR(INDEX(ORARIO_GENERALE!D41:I41,MATCH("*"&amp;"(5)"&amp;"*",ORARIO_GENERALE!D41:I41,0)),"")</f>
        <v/>
      </c>
      <c r="H51" s="315" t="str">
        <f t="array" ref="H51">IFERROR(INDEX(ORARIO_GENERALE!D41:I41,MATCH("*"&amp;"(6)"&amp;"*",ORARIO_GENERALE!D41:I41,0)),"")</f>
        <v/>
      </c>
      <c r="I51" s="220" t="str">
        <f>ORARIO_GENERALE!J44</f>
        <v/>
      </c>
      <c r="J51" s="315" t="str">
        <f t="array" ref="J51">IFERROR(INDEX(#REF!,MATCH("*"&amp;"(1)"&amp;"*",#REF!,0)),"")</f>
        <v/>
      </c>
      <c r="K51" s="315" t="str">
        <f t="array" ref="K51">IFERROR(INDEX(#REF!,MATCH("*"&amp;"(2)"&amp;"*",#REF!,0)),"")</f>
        <v/>
      </c>
      <c r="L51" s="315" t="str">
        <f t="array" ref="L51">IFERROR(INDEX(#REF!,MATCH("*"&amp;"(3)"&amp;"*",#REF!,0)),"")</f>
        <v/>
      </c>
      <c r="M51" s="315" t="str">
        <f t="array" ref="M51">IFERROR(INDEX(#REF!,MATCH("*"&amp;"(4)"&amp;"*",#REF!,0)),"")</f>
        <v/>
      </c>
      <c r="N51" s="315" t="str">
        <f t="array" ref="N51">IFERROR(INDEX(#REF!,MATCH("*"&amp;"(5)"&amp;"*",#REF!,0)),"")</f>
        <v/>
      </c>
      <c r="O51" s="316" t="str">
        <f t="array" ref="O51">IFERROR(INDEX(#REF!,MATCH("*"&amp;"(6)"&amp;"*",#REF!,0)),"")</f>
        <v/>
      </c>
      <c r="P51" s="289"/>
    </row>
    <row r="52" ht="15.75" customHeight="1">
      <c r="A52" s="101"/>
      <c r="B52" s="287" t="str">
        <f>ORARIO_GENERALE!C45</f>
        <v>17:00-18:00</v>
      </c>
      <c r="C52" s="315" t="str">
        <f t="array" ref="C52">IFERROR(INDEX(ORARIO_GENERALE!D42:I42,MATCH("*"&amp;"(1)"&amp;"*",ORARIO_GENERALE!D42:I42,0)),"")</f>
        <v/>
      </c>
      <c r="D52" s="315" t="str">
        <f t="array" ref="D52">IFERROR(INDEX(ORARIO_GENERALE!D42:I42,MATCH("*"&amp;"(2)"&amp;"*",ORARIO_GENERALE!D42:I42,0)),"")</f>
        <v/>
      </c>
      <c r="E52" s="315" t="str">
        <f t="array" ref="E52">IFERROR(INDEX(ORARIO_GENERALE!D42:I42,MATCH("*"&amp;"(3)"&amp;"*",ORARIO_GENERALE!D42:I42,0)),"")</f>
        <v/>
      </c>
      <c r="F52" s="315" t="str">
        <f t="array" ref="F52">IFERROR(INDEX(ORARIO_GENERALE!D42:I42,MATCH("*"&amp;"(4)"&amp;"*",ORARIO_GENERALE!D42:I42,0)),"")</f>
        <v/>
      </c>
      <c r="G52" s="315" t="str">
        <f t="array" ref="G52">IFERROR(INDEX(ORARIO_GENERALE!D42:I42,MATCH("*"&amp;"(5)"&amp;"*",ORARIO_GENERALE!D42:I42,0)),"")</f>
        <v/>
      </c>
      <c r="H52" s="315" t="str">
        <f t="array" ref="H52">IFERROR(INDEX(ORARIO_GENERALE!D42:I42,MATCH("*"&amp;"(6)"&amp;"*",ORARIO_GENERALE!D42:I42,0)),"")</f>
        <v/>
      </c>
      <c r="I52" s="220" t="str">
        <f>ORARIO_GENERALE!J45</f>
        <v/>
      </c>
      <c r="J52" s="315" t="str">
        <f t="array" ref="J52">IFERROR(INDEX(#REF!,MATCH("*"&amp;"(1)"&amp;"*",#REF!,0)),"")</f>
        <v/>
      </c>
      <c r="K52" s="315" t="str">
        <f t="array" ref="K52">IFERROR(INDEX(#REF!,MATCH("*"&amp;"(2)"&amp;"*",#REF!,0)),"")</f>
        <v/>
      </c>
      <c r="L52" s="315" t="str">
        <f t="array" ref="L52">IFERROR(INDEX(#REF!,MATCH("*"&amp;"(3)"&amp;"*",#REF!,0)),"")</f>
        <v/>
      </c>
      <c r="M52" s="315" t="str">
        <f t="array" ref="M52">IFERROR(INDEX(#REF!,MATCH("*"&amp;"(4)"&amp;"*",#REF!,0)),"")</f>
        <v/>
      </c>
      <c r="N52" s="315" t="str">
        <f t="array" ref="N52">IFERROR(INDEX(#REF!,MATCH("*"&amp;"(5)"&amp;"*",#REF!,0)),"")</f>
        <v/>
      </c>
      <c r="O52" s="316" t="str">
        <f t="array" ref="O52">IFERROR(INDEX(#REF!,MATCH("*"&amp;"(6)"&amp;"*",#REF!,0)),"")</f>
        <v/>
      </c>
      <c r="P52" s="289"/>
    </row>
    <row r="53" ht="15.75" customHeight="1">
      <c r="A53" s="101"/>
      <c r="B53" s="287" t="str">
        <f>ORARIO_GENERALE!C46</f>
        <v>18:00-19:00</v>
      </c>
      <c r="C53" s="306" t="str">
        <f t="array" ref="C53">IFERROR(INDEX(ORARIO_GENERALE!D43:I43,MATCH("*"&amp;"(1)"&amp;"*",ORARIO_GENERALE!D43:I43,0)),"")</f>
        <v/>
      </c>
      <c r="D53" s="306" t="str">
        <f t="array" ref="D53">IFERROR(INDEX(ORARIO_GENERALE!D43:I43,MATCH("*"&amp;"(2)"&amp;"*",ORARIO_GENERALE!D43:I43,0)),"")</f>
        <v/>
      </c>
      <c r="E53" s="306" t="str">
        <f t="array" ref="E53">IFERROR(INDEX(ORARIO_GENERALE!D43:I43,MATCH("*"&amp;"(3)"&amp;"*",ORARIO_GENERALE!D43:I43,0)),"")</f>
        <v/>
      </c>
      <c r="F53" s="306" t="str">
        <f t="array" ref="F53">IFERROR(INDEX(ORARIO_GENERALE!D43:I43,MATCH("*"&amp;"(4)"&amp;"*",ORARIO_GENERALE!D43:I43,0)),"")</f>
        <v/>
      </c>
      <c r="G53" s="306" t="str">
        <f t="array" ref="G53">IFERROR(INDEX(ORARIO_GENERALE!D43:I43,MATCH("*"&amp;"(5)"&amp;"*",ORARIO_GENERALE!D43:I43,0)),"")</f>
        <v/>
      </c>
      <c r="H53" s="306" t="str">
        <f t="array" ref="H53">IFERROR(INDEX(ORARIO_GENERALE!D43:I43,MATCH("*"&amp;"(6)"&amp;"*",ORARIO_GENERALE!D43:I43,0)),"")</f>
        <v/>
      </c>
      <c r="I53" s="220" t="str">
        <f>ORARIO_GENERALE!J46</f>
        <v/>
      </c>
      <c r="J53" s="306" t="str">
        <f t="array" ref="J53">IFERROR(INDEX(#REF!,MATCH("*"&amp;"(1)"&amp;"*",#REF!,0)),"")</f>
        <v/>
      </c>
      <c r="K53" s="306" t="str">
        <f t="array" ref="K53">IFERROR(INDEX(#REF!,MATCH("*"&amp;"(2)"&amp;"*",#REF!,0)),"")</f>
        <v/>
      </c>
      <c r="L53" s="306" t="str">
        <f t="array" ref="L53">IFERROR(INDEX(#REF!,MATCH("*"&amp;"(3)"&amp;"*",#REF!,0)),"")</f>
        <v/>
      </c>
      <c r="M53" s="306" t="str">
        <f t="array" ref="M53">IFERROR(INDEX(#REF!,MATCH("*"&amp;"(4)"&amp;"*",#REF!,0)),"")</f>
        <v/>
      </c>
      <c r="N53" s="306" t="str">
        <f t="array" ref="N53">IFERROR(INDEX(#REF!,MATCH("*"&amp;"(5)"&amp;"*",#REF!,0)),"")</f>
        <v/>
      </c>
      <c r="O53" s="307" t="str">
        <f t="array" ref="O53">IFERROR(INDEX(#REF!,MATCH("*"&amp;"(6)"&amp;"*",#REF!,0)),"")</f>
        <v/>
      </c>
      <c r="P53" s="289"/>
    </row>
    <row r="54" ht="15.75" customHeight="1">
      <c r="A54" s="101"/>
      <c r="B54" s="287" t="str">
        <f>ORARIO_GENERALE!C47</f>
        <v>19:00-20:00</v>
      </c>
      <c r="C54" s="306" t="str">
        <f t="array" ref="C54">IFERROR(INDEX(ORARIO_GENERALE!D47:I47,MATCH("*"&amp;"(1)"&amp;"*",ORARIO_GENERALE!D47:I47,0)),"")</f>
        <v/>
      </c>
      <c r="D54" s="306" t="str">
        <f t="array" ref="D54">IFERROR(INDEX(ORARIO_GENERALE!D47:I47,MATCH("*"&amp;"(2)"&amp;"*",ORARIO_GENERALE!D47:I47,0)),"")</f>
        <v/>
      </c>
      <c r="E54" s="306" t="str">
        <f t="array" ref="E54">IFERROR(INDEX(ORARIO_GENERALE!D47:I47,MATCH("*"&amp;"(3)"&amp;"*",ORARIO_GENERALE!D47:I47,0)),"")</f>
        <v/>
      </c>
      <c r="F54" s="306" t="str">
        <f t="array" ref="F54">IFERROR(INDEX(ORARIO_GENERALE!D47:I47,MATCH("*"&amp;"(4)"&amp;"*",ORARIO_GENERALE!D47:I47,0)),"")</f>
        <v/>
      </c>
      <c r="G54" s="306" t="str">
        <f t="array" ref="G54">IFERROR(INDEX(ORARIO_GENERALE!D47:I47,MATCH("*"&amp;"(5)"&amp;"*",ORARIO_GENERALE!D47:I47,0)),"")</f>
        <v/>
      </c>
      <c r="H54" s="306" t="str">
        <f t="array" ref="H54">IFERROR(INDEX(ORARIO_GENERALE!D47:I47,MATCH("*"&amp;"(6)"&amp;"*",ORARIO_GENERALE!D47:I47,0)),"")</f>
        <v/>
      </c>
      <c r="I54" s="220" t="str">
        <f>ORARIO_GENERALE!J47</f>
        <v/>
      </c>
      <c r="J54" s="306" t="str">
        <f t="array" ref="J54">IFERROR(INDEX(#REF!,MATCH("*"&amp;"(1)"&amp;"*",#REF!,0)),"")</f>
        <v/>
      </c>
      <c r="K54" s="306" t="str">
        <f t="array" ref="K54">IFERROR(INDEX(#REF!,MATCH("*"&amp;"(2)"&amp;"*",#REF!,0)),"")</f>
        <v/>
      </c>
      <c r="L54" s="306" t="str">
        <f t="array" ref="L54">IFERROR(INDEX(#REF!,MATCH("*"&amp;"(3)"&amp;"*",#REF!,0)),"")</f>
        <v/>
      </c>
      <c r="M54" s="306" t="str">
        <f t="array" ref="M54">IFERROR(INDEX(#REF!,MATCH("*"&amp;"(4)"&amp;"*",#REF!,0)),"")</f>
        <v/>
      </c>
      <c r="N54" s="306" t="str">
        <f t="array" ref="N54">IFERROR(INDEX(#REF!,MATCH("*"&amp;"(5)"&amp;"*",#REF!,0)),"")</f>
        <v/>
      </c>
      <c r="O54" s="307" t="str">
        <f t="array" ref="O54">IFERROR(INDEX(#REF!,MATCH("*"&amp;"(6)"&amp;"*",#REF!,0)),"")</f>
        <v/>
      </c>
      <c r="P54" s="289"/>
    </row>
    <row r="55" ht="15.75" customHeight="1">
      <c r="A55" s="134"/>
      <c r="B55" s="308" t="str">
        <f t="shared" ref="B55:B56" si="43">#REF!</f>
        <v>#REF!</v>
      </c>
      <c r="C55" s="309" t="str">
        <f t="shared" ref="C55:C56" si="44">IFERROR(INDEX(#REF!,MATCH("*"&amp;"(1)"&amp;"*",#REF!,0)),"")</f>
        <v/>
      </c>
      <c r="D55" s="309" t="str">
        <f t="shared" ref="D55:D56" si="45">IFERROR(INDEX(#REF!,MATCH("*"&amp;"(2)"&amp;"*",#REF!,0)),"")</f>
        <v/>
      </c>
      <c r="E55" s="309" t="str">
        <f t="shared" ref="E55:E56" si="46">IFERROR(INDEX(#REF!,MATCH("*"&amp;"(3)"&amp;"*",#REF!,0)),"")</f>
        <v/>
      </c>
      <c r="F55" s="309" t="str">
        <f t="shared" ref="F55:F56" si="47">IFERROR(INDEX(#REF!,MATCH("*"&amp;"(4)"&amp;"*",#REF!,0)),"")</f>
        <v/>
      </c>
      <c r="G55" s="309" t="str">
        <f t="shared" ref="G55:G56" si="48">IFERROR(INDEX(#REF!,MATCH("*"&amp;"(5)"&amp;"*",#REF!,0)),"")</f>
        <v/>
      </c>
      <c r="H55" s="309" t="str">
        <f t="shared" ref="H55:H56" si="49">IFERROR(INDEX(#REF!,MATCH("*"&amp;"(6)"&amp;"*",#REF!,0)),"")</f>
        <v/>
      </c>
      <c r="I55" s="276" t="str">
        <f t="shared" ref="I55:I56" si="50">#REF!</f>
        <v>#REF!</v>
      </c>
      <c r="J55" s="309" t="str">
        <f t="shared" ref="J55:J56" si="51">IFERROR(INDEX(#REF!,MATCH("*"&amp;"(1)"&amp;"*",#REF!,0)),"")</f>
        <v/>
      </c>
      <c r="K55" s="309" t="str">
        <f t="shared" ref="K55:K56" si="52">IFERROR(INDEX(#REF!,MATCH("*"&amp;"(2)"&amp;"*",#REF!,0)),"")</f>
        <v/>
      </c>
      <c r="L55" s="309" t="str">
        <f t="shared" ref="L55:L56" si="53">IFERROR(INDEX(#REF!,MATCH("*"&amp;"(3)"&amp;"*",#REF!,0)),"")</f>
        <v/>
      </c>
      <c r="M55" s="309" t="str">
        <f t="shared" ref="M55:M56" si="54">IFERROR(INDEX(#REF!,MATCH("*"&amp;"(4)"&amp;"*",#REF!,0)),"")</f>
        <v/>
      </c>
      <c r="N55" s="309" t="str">
        <f t="shared" ref="N55:N56" si="55">IFERROR(INDEX(#REF!,MATCH("*"&amp;"(5)"&amp;"*",#REF!,0)),"")</f>
        <v/>
      </c>
      <c r="O55" s="310" t="str">
        <f t="shared" ref="O55:O56" si="56">IFERROR(INDEX(#REF!,MATCH("*"&amp;"(6)"&amp;"*",#REF!,0)),"")</f>
        <v/>
      </c>
      <c r="P55" s="311"/>
    </row>
    <row r="56" ht="15.75" customHeight="1">
      <c r="A56" s="317" t="s">
        <v>26</v>
      </c>
      <c r="B56" s="284" t="str">
        <f t="shared" si="43"/>
        <v>#REF!</v>
      </c>
      <c r="C56" s="313" t="str">
        <f t="shared" si="44"/>
        <v/>
      </c>
      <c r="D56" s="313" t="str">
        <f t="shared" si="45"/>
        <v/>
      </c>
      <c r="E56" s="313" t="str">
        <f t="shared" si="46"/>
        <v/>
      </c>
      <c r="F56" s="313" t="str">
        <f t="shared" si="47"/>
        <v/>
      </c>
      <c r="G56" s="313" t="str">
        <f t="shared" si="48"/>
        <v/>
      </c>
      <c r="H56" s="313" t="str">
        <f t="shared" si="49"/>
        <v/>
      </c>
      <c r="I56" s="215" t="str">
        <f t="shared" si="50"/>
        <v>#REF!</v>
      </c>
      <c r="J56" s="313" t="str">
        <f t="shared" si="51"/>
        <v/>
      </c>
      <c r="K56" s="313" t="str">
        <f t="shared" si="52"/>
        <v/>
      </c>
      <c r="L56" s="318" t="str">
        <f t="shared" si="53"/>
        <v/>
      </c>
      <c r="M56" s="318" t="str">
        <f t="shared" si="54"/>
        <v/>
      </c>
      <c r="N56" s="318" t="str">
        <f t="shared" si="55"/>
        <v/>
      </c>
      <c r="O56" s="322" t="str">
        <f t="shared" si="56"/>
        <v/>
      </c>
      <c r="P56" s="286" t="s">
        <v>197</v>
      </c>
    </row>
    <row r="57" ht="15.75" customHeight="1">
      <c r="A57" s="30"/>
      <c r="B57" s="287" t="str">
        <f>ORARIO_GENERALE!C48</f>
        <v>09:00-10:00</v>
      </c>
      <c r="C57" s="290" t="str">
        <f t="array" ref="C57">IFERROR(INDEX(ORARIO_GENERALE!D48:I48,MATCH("*"&amp;"(1)"&amp;"*",ORARIO_GENERALE!D48:I48,0)),"")</f>
        <v/>
      </c>
      <c r="D57" s="290" t="str">
        <f t="array" ref="D57">IFERROR(INDEX(ORARIO_GENERALE!D48:I48,MATCH("*"&amp;"(2)"&amp;"*",ORARIO_GENERALE!D48:I48,0)),"")</f>
        <v/>
      </c>
      <c r="E57" s="290" t="str">
        <f t="array" ref="E57">IFERROR(INDEX(ORARIO_GENERALE!D48:I48,MATCH("*"&amp;"(3)"&amp;"*",ORARIO_GENERALE!D48:I48,0)),"")</f>
        <v/>
      </c>
      <c r="F57" s="290" t="str">
        <f t="array" ref="F57">IFERROR(INDEX(ORARIO_GENERALE!D48:I48,MATCH("*"&amp;"(4)"&amp;"*",ORARIO_GENERALE!D48:I48,0)),"")</f>
        <v/>
      </c>
      <c r="G57" s="290" t="str">
        <f t="array" ref="G57">IFERROR(INDEX(ORARIO_GENERALE!D48:I48,MATCH("*"&amp;"(5)"&amp;"*",ORARIO_GENERALE!D48:I48,0)),"")</f>
        <v/>
      </c>
      <c r="H57" s="290" t="str">
        <f t="array" ref="H57">IFERROR(INDEX(ORARIO_GENERALE!D48:I48,MATCH("*"&amp;"(6)"&amp;"*",ORARIO_GENERALE!D48:I48,0)),"")</f>
        <v/>
      </c>
      <c r="I57" s="220" t="str">
        <f>ORARIO_GENERALE!J48</f>
        <v/>
      </c>
      <c r="J57" s="290" t="str">
        <f t="array" ref="J57">IFERROR(INDEX(ORARIO_GENERALE!K48,MATCH("*"&amp;"(1)"&amp;"*",ORARIO_GENERALE!K48,0)),"")</f>
        <v/>
      </c>
      <c r="K57" s="290" t="str">
        <f t="array" ref="K57">IFERROR(INDEX(ORARIO_GENERALE!$K48,MATCH("*"&amp;"(2)"&amp;"*",ORARIO_GENERALE!$K48,0)),"")</f>
        <v/>
      </c>
      <c r="L57" s="315" t="str">
        <f t="array" ref="L57">IFERROR(INDEX(ORARIO_GENERALE!$K48,MATCH("*"&amp;"(3)"&amp;"*",ORARIO_GENERALE!$K48,0)),"")</f>
        <v/>
      </c>
      <c r="M57" s="315" t="str">
        <f t="array" ref="M57">IFERROR(INDEX(ORARIO_GENERALE!$K48,MATCH("*"&amp;"(4)"&amp;"*",ORARIO_GENERALE!$K48,0)),"")</f>
        <v/>
      </c>
      <c r="N57" s="315" t="str">
        <f t="array" ref="N57">IFERROR(INDEX(ORARIO_GENERALE!$K48,MATCH("*"&amp;"(5)"&amp;"*",ORARIO_GENERALE!$K48,0)),"")</f>
        <v/>
      </c>
      <c r="O57" s="316" t="str">
        <f t="array" ref="O57">IFERROR(INDEX(ORARIO_GENERALE!$K48,MATCH("*"&amp;"(6)"&amp;"*",ORARIO_GENERALE!$K48,0)),"")</f>
        <v/>
      </c>
      <c r="P57" s="289"/>
    </row>
    <row r="58" ht="15.75" customHeight="1">
      <c r="A58" s="30"/>
      <c r="B58" s="287" t="str">
        <f>ORARIO_GENERALE!C49</f>
        <v>10:00-11:00</v>
      </c>
      <c r="C58" s="290" t="str">
        <f t="array" ref="C58">IFERROR(INDEX(ORARIO_GENERALE!D49:I49,MATCH("*"&amp;"(1)"&amp;"*",ORARIO_GENERALE!D49:I49,0)),"")</f>
        <v/>
      </c>
      <c r="D58" s="290" t="str">
        <f t="array" ref="D58">IFERROR(INDEX(ORARIO_GENERALE!D49:I49,MATCH("*"&amp;"(2)"&amp;"*",ORARIO_GENERALE!D49:I49,0)),"")</f>
        <v/>
      </c>
      <c r="E58" s="290" t="str">
        <f t="array" ref="E58">IFERROR(INDEX(ORARIO_GENERALE!D49:I49,MATCH("*"&amp;"(3)"&amp;"*",ORARIO_GENERALE!D49:I49,0)),"")</f>
        <v/>
      </c>
      <c r="F58" s="290" t="str">
        <f t="array" ref="F58">IFERROR(INDEX(ORARIO_GENERALE!D49:I49,MATCH("*"&amp;"(4)"&amp;"*",ORARIO_GENERALE!D49:I49,0)),"")</f>
        <v/>
      </c>
      <c r="G58" s="290" t="str">
        <f t="array" ref="G58">IFERROR(INDEX(ORARIO_GENERALE!D49:I49,MATCH("*"&amp;"(5)"&amp;"*",ORARIO_GENERALE!D49:I49,0)),"")</f>
        <v/>
      </c>
      <c r="H58" s="290" t="str">
        <f t="array" ref="H58">IFERROR(INDEX(ORARIO_GENERALE!D49:I49,MATCH("*"&amp;"(6)"&amp;"*",ORARIO_GENERALE!D49:I49,0)),"")</f>
        <v/>
      </c>
      <c r="I58" s="220" t="str">
        <f>ORARIO_GENERALE!J49</f>
        <v/>
      </c>
      <c r="J58" s="290" t="str">
        <f t="array" ref="J58">IFERROR(INDEX(ORARIO_GENERALE!K49,MATCH("*"&amp;"(1)"&amp;"*",ORARIO_GENERALE!K49,0)),"")</f>
        <v/>
      </c>
      <c r="K58" s="290" t="str">
        <f t="array" ref="K58">IFERROR(INDEX(ORARIO_GENERALE!$K49,MATCH("*"&amp;"(2)"&amp;"*",ORARIO_GENERALE!$K49,0)),"")</f>
        <v/>
      </c>
      <c r="L58" s="315" t="str">
        <f t="array" ref="L58">IFERROR(INDEX(ORARIO_GENERALE!$K49,MATCH("*"&amp;"(3)"&amp;"*",ORARIO_GENERALE!$K49,0)),"")</f>
        <v/>
      </c>
      <c r="M58" s="315" t="str">
        <f t="array" ref="M58">IFERROR(INDEX(ORARIO_GENERALE!$K49,MATCH("*"&amp;"(4)"&amp;"*",ORARIO_GENERALE!$K49,0)),"")</f>
        <v/>
      </c>
      <c r="N58" s="315" t="str">
        <f t="array" ref="N58">IFERROR(INDEX(ORARIO_GENERALE!$K49,MATCH("*"&amp;"(5)"&amp;"*",ORARIO_GENERALE!$K49,0)),"")</f>
        <v/>
      </c>
      <c r="O58" s="316" t="str">
        <f t="array" ref="O58">IFERROR(INDEX(ORARIO_GENERALE!$K49,MATCH("*"&amp;"(6)"&amp;"*",ORARIO_GENERALE!$K49,0)),"")</f>
        <v/>
      </c>
      <c r="P58" s="289"/>
    </row>
    <row r="59" ht="15.75" customHeight="1">
      <c r="A59" s="30"/>
      <c r="B59" s="287" t="str">
        <f>ORARIO_GENERALE!C50</f>
        <v>11:00-12:00</v>
      </c>
      <c r="C59" s="220" t="str">
        <f t="array" ref="C59">IFERROR(INDEX(ORARIO_GENERALE!D50:I50,MATCH("*"&amp;"(1)"&amp;"*",ORARIO_GENERALE!D50:I50,0)),"")</f>
        <v/>
      </c>
      <c r="D59" s="220" t="str">
        <f t="array" ref="D59">IFERROR(INDEX(ORARIO_GENERALE!D50:I50,MATCH("*"&amp;"(2)"&amp;"*",ORARIO_GENERALE!D50:I50,0)),"")</f>
        <v/>
      </c>
      <c r="E59" s="220" t="str">
        <f t="array" ref="E59">IFERROR(INDEX(ORARIO_GENERALE!D50:I50,MATCH("*"&amp;"(3)"&amp;"*",ORARIO_GENERALE!D50:I50,0)),"")</f>
        <v/>
      </c>
      <c r="F59" s="220" t="str">
        <f t="array" ref="F59">IFERROR(INDEX(ORARIO_GENERALE!D50:I50,MATCH("*"&amp;"(4)"&amp;"*",ORARIO_GENERALE!D50:I50,0)),"")</f>
        <v/>
      </c>
      <c r="G59" s="220" t="str">
        <f t="array" ref="G59">IFERROR(INDEX(ORARIO_GENERALE!D50:I50,MATCH("*"&amp;"(5)"&amp;"*",ORARIO_GENERALE!D50:I50,0)),"")</f>
        <v/>
      </c>
      <c r="H59" s="220" t="str">
        <f t="array" ref="H59">IFERROR(INDEX(ORARIO_GENERALE!D50:I50,MATCH("*"&amp;"(6)"&amp;"*",ORARIO_GENERALE!D50:I50,0)),"")</f>
        <v/>
      </c>
      <c r="I59" s="220" t="str">
        <f>ORARIO_GENERALE!J50</f>
        <v/>
      </c>
      <c r="J59" s="220" t="str">
        <f t="array" ref="J59">IFERROR(INDEX(ORARIO_GENERALE!K50:M50,MATCH("*"&amp;"(1)"&amp;"*",ORARIO_GENERALE!K50:M50,0)),"")</f>
        <v/>
      </c>
      <c r="K59" s="220" t="str">
        <f t="array" ref="K59">IFERROR(INDEX(ORARIO_GENERALE!$K50:$M50,MATCH("*"&amp;"(2)"&amp;"*",ORARIO_GENERALE!$K50:$M50,0)),"")</f>
        <v/>
      </c>
      <c r="L59" s="220" t="str">
        <f t="array" ref="L59">IFERROR(INDEX(ORARIO_GENERALE!$K50:$M50,MATCH("*"&amp;"(3)"&amp;"*",ORARIO_GENERALE!$K50:$M50,0)),"")</f>
        <v/>
      </c>
      <c r="M59" s="220" t="str">
        <f t="array" ref="M59">IFERROR(INDEX(ORARIO_GENERALE!$K50:$M50,MATCH("*"&amp;"(4)"&amp;"*",ORARIO_GENERALE!$K50:$M50,0)),"")</f>
        <v/>
      </c>
      <c r="N59" s="220" t="str">
        <f t="array" ref="N59">IFERROR(INDEX(ORARIO_GENERALE!$K50:$M50,MATCH("*"&amp;"(5)"&amp;"*",ORARIO_GENERALE!$K50:$M50,0)),"")</f>
        <v/>
      </c>
      <c r="O59" s="288" t="str">
        <f t="array" ref="O59">IFERROR(INDEX(ORARIO_GENERALE!$K50:$M50,MATCH("*"&amp;"(6)"&amp;"*",ORARIO_GENERALE!$K50:$M50,0)),"")</f>
        <v/>
      </c>
      <c r="P59" s="289"/>
    </row>
    <row r="60" ht="15.75" customHeight="1">
      <c r="A60" s="30"/>
      <c r="B60" s="287" t="str">
        <f>ORARIO_GENERALE!C51</f>
        <v>12:00-13:00</v>
      </c>
      <c r="C60" s="220" t="str">
        <f t="array" ref="C60">IFERROR(INDEX(ORARIO_GENERALE!D51:I51,MATCH("*"&amp;"(1)"&amp;"*",ORARIO_GENERALE!D51:I51,0)),"")</f>
        <v/>
      </c>
      <c r="D60" s="220" t="str">
        <f t="array" ref="D60">IFERROR(INDEX(ORARIO_GENERALE!D51:I51,MATCH("*"&amp;"(2)"&amp;"*",ORARIO_GENERALE!D51:I51,0)),"")</f>
        <v/>
      </c>
      <c r="E60" s="220" t="str">
        <f t="array" ref="E60">IFERROR(INDEX(ORARIO_GENERALE!D51:I51,MATCH("*"&amp;"(3)"&amp;"*",ORARIO_GENERALE!D51:I51,0)),"")</f>
        <v/>
      </c>
      <c r="F60" s="220" t="str">
        <f t="array" ref="F60">IFERROR(INDEX(ORARIO_GENERALE!D51:I51,MATCH("*"&amp;"(4)"&amp;"*",ORARIO_GENERALE!D51:I51,0)),"")</f>
        <v/>
      </c>
      <c r="G60" s="220" t="str">
        <f t="array" ref="G60">IFERROR(INDEX(ORARIO_GENERALE!D51:I51,MATCH("*"&amp;"(5)"&amp;"*",ORARIO_GENERALE!D51:I51,0)),"")</f>
        <v/>
      </c>
      <c r="H60" s="220" t="str">
        <f t="array" ref="H60">IFERROR(INDEX(ORARIO_GENERALE!D51:I51,MATCH("*"&amp;"(6)"&amp;"*",ORARIO_GENERALE!D51:I51,0)),"")</f>
        <v/>
      </c>
      <c r="I60" s="220" t="str">
        <f>ORARIO_GENERALE!J51</f>
        <v/>
      </c>
      <c r="J60" s="220" t="str">
        <f t="array" ref="J60">IFERROR(INDEX(ORARIO_GENERALE!K51:M51,MATCH("*"&amp;"(1)"&amp;"*",ORARIO_GENERALE!K51:M51,0)),"")</f>
        <v/>
      </c>
      <c r="K60" s="220" t="str">
        <f t="array" ref="K60">IFERROR(INDEX(ORARIO_GENERALE!$K51:$M51,MATCH("*"&amp;"(2)"&amp;"*",ORARIO_GENERALE!$K51:$M51,0)),"")</f>
        <v/>
      </c>
      <c r="L60" s="220" t="str">
        <f t="array" ref="L60">IFERROR(INDEX(ORARIO_GENERALE!$K51:$M51,MATCH("*"&amp;"(3)"&amp;"*",ORARIO_GENERALE!$K51:$M51,0)),"")</f>
        <v/>
      </c>
      <c r="M60" s="220" t="str">
        <f t="array" ref="M60">IFERROR(INDEX(ORARIO_GENERALE!$K51:$M51,MATCH("*"&amp;"(4)"&amp;"*",ORARIO_GENERALE!$K51:$M51,0)),"")</f>
        <v/>
      </c>
      <c r="N60" s="220" t="str">
        <f t="array" ref="N60">IFERROR(INDEX(ORARIO_GENERALE!$K51:$M51,MATCH("*"&amp;"(5)"&amp;"*",ORARIO_GENERALE!$K51:$M51,0)),"")</f>
        <v/>
      </c>
      <c r="O60" s="288" t="str">
        <f t="array" ref="O60">IFERROR(INDEX(ORARIO_GENERALE!$K51:$M51,MATCH("*"&amp;"(6)"&amp;"*",ORARIO_GENERALE!$K51:$M51,0)),"")</f>
        <v/>
      </c>
      <c r="P60" s="289"/>
    </row>
    <row r="61" ht="15.75" customHeight="1">
      <c r="A61" s="77"/>
      <c r="B61" s="308" t="str">
        <f>ORARIO_GENERALE!C53</f>
        <v>14:00-15:00</v>
      </c>
      <c r="C61" s="276" t="str">
        <f t="array" ref="C61">IFERROR(INDEX(ORARIO_GENERALE!D53:I53,MATCH("*"&amp;"(1)"&amp;"*",ORARIO_GENERALE!D53:I53,0)),"")</f>
        <v/>
      </c>
      <c r="D61" s="276" t="str">
        <f t="array" ref="D61">IFERROR(INDEX(ORARIO_GENERALE!D53:I53,MATCH("*"&amp;"(2)"&amp;"*",ORARIO_GENERALE!D53:I53,0)),"")</f>
        <v/>
      </c>
      <c r="E61" s="276" t="str">
        <f t="array" ref="E61">IFERROR(INDEX(ORARIO_GENERALE!D53:I53,MATCH("*"&amp;"(3)"&amp;"*",ORARIO_GENERALE!D53:I53,0)),"")</f>
        <v/>
      </c>
      <c r="F61" s="276" t="str">
        <f t="array" ref="F61">IFERROR(INDEX(ORARIO_GENERALE!D53:I53,MATCH("*"&amp;"(4)"&amp;"*",ORARIO_GENERALE!D53:I53,0)),"")</f>
        <v/>
      </c>
      <c r="G61" s="276" t="str">
        <f t="array" ref="G61">IFERROR(INDEX(ORARIO_GENERALE!D53:I53,MATCH("*"&amp;"(5)"&amp;"*",ORARIO_GENERALE!D53:I53,0)),"")</f>
        <v/>
      </c>
      <c r="H61" s="276" t="str">
        <f t="array" ref="H61">IFERROR(INDEX(ORARIO_GENERALE!D53:I53,MATCH("*"&amp;"(6)"&amp;"*",ORARIO_GENERALE!D53:I53,0)),"")</f>
        <v/>
      </c>
      <c r="I61" s="276" t="str">
        <f>ORARIO_GENERALE!J53</f>
        <v/>
      </c>
      <c r="J61" s="276" t="str">
        <f t="array" ref="J61">IFERROR(INDEX(#REF!,MATCH("*"&amp;"(1)"&amp;"*",#REF!,0)),"")</f>
        <v/>
      </c>
      <c r="K61" s="276" t="str">
        <f t="array" ref="K61">IFERROR(INDEX(#REF!,MATCH("*"&amp;"(2)"&amp;"*",#REF!,0)),"")</f>
        <v/>
      </c>
      <c r="L61" s="276" t="str">
        <f t="array" ref="L61">IFERROR(INDEX(#REF!,MATCH("*"&amp;"(3)"&amp;"*",#REF!,0)),"")</f>
        <v/>
      </c>
      <c r="M61" s="276" t="str">
        <f t="array" ref="M61">IFERROR(INDEX(#REF!,MATCH("*"&amp;"(4)"&amp;"*",#REF!,0)),"")</f>
        <v/>
      </c>
      <c r="N61" s="276" t="str">
        <f t="array" ref="N61">IFERROR(INDEX(#REF!,MATCH("*"&amp;"(5)"&amp;"*",#REF!,0)),"")</f>
        <v/>
      </c>
      <c r="O61" s="321" t="str">
        <f t="array" ref="O61">IFERROR(INDEX(#REF!,MATCH("*"&amp;"(6)"&amp;"*",#REF!,0)),"")</f>
        <v/>
      </c>
      <c r="P61" s="311"/>
    </row>
    <row r="62" ht="15.75" customHeight="1">
      <c r="B62" s="217" t="str">
        <f>ORARIO_GENERALE!C54</f>
        <v/>
      </c>
      <c r="C62" s="217" t="str">
        <f t="array" ref="C62">IFERROR(INDEX(ORARIO_GENERALE!D54:I54,MATCH("*"&amp;"(1)"&amp;"*",ORARIO_GENERALE!D54:I54,0)),"")</f>
        <v/>
      </c>
      <c r="D62" s="217" t="str">
        <f t="array" ref="D62">IFERROR(INDEX(ORARIO_GENERALE!D54:I54,MATCH("*"&amp;"(2)"&amp;"*",ORARIO_GENERALE!D54:I54,0)),"")</f>
        <v/>
      </c>
      <c r="E62" s="217" t="str">
        <f t="array" ref="E62">IFERROR(INDEX(ORARIO_GENERALE!D54:I54,MATCH("*"&amp;"(3)"&amp;"*",ORARIO_GENERALE!D54:I54,0)),"")</f>
        <v/>
      </c>
      <c r="F62" s="217" t="str">
        <f t="array" ref="F62">IFERROR(INDEX(ORARIO_GENERALE!D54:I54,MATCH("*"&amp;"(4)"&amp;"*",ORARIO_GENERALE!D54:I54,0)),"")</f>
        <v/>
      </c>
      <c r="G62" s="217" t="str">
        <f t="array" ref="G62">IFERROR(INDEX(ORARIO_GENERALE!D54:I54,MATCH("*"&amp;"(5)"&amp;"*",ORARIO_GENERALE!D54:I54,0)),"")</f>
        <v/>
      </c>
      <c r="H62" s="217" t="str">
        <f t="array" ref="H62">IFERROR(INDEX(ORARIO_GENERALE!D54:I54,MATCH("*"&amp;"(6)"&amp;"*",ORARIO_GENERALE!D54:I54,0)),"")</f>
        <v/>
      </c>
      <c r="J62" s="217" t="str">
        <f t="array" ref="J62">IFERROR(INDEX(ORARIO_GENERALE!K54:M54,MATCH("*"&amp;"(1)"&amp;"*",ORARIO_GENERALE!K54:M54,0)),"")</f>
        <v/>
      </c>
      <c r="K62" s="217" t="str">
        <f t="array" ref="K62">IFERROR(INDEX(ORARIO_GENERALE!$K54:$M54,MATCH("*"&amp;"(2)"&amp;"*",ORARIO_GENERALE!$K54:$M54,0)),"")</f>
        <v/>
      </c>
      <c r="L62" s="217" t="str">
        <f t="array" ref="L62">IFERROR(INDEX(ORARIO_GENERALE!$K54:$M54,MATCH("*"&amp;"(3)"&amp;"*",ORARIO_GENERALE!$K54:$M54,0)),"")</f>
        <v/>
      </c>
      <c r="M62" s="217" t="str">
        <f t="array" ref="M62">IFERROR(INDEX(ORARIO_GENERALE!$K54:$M54,MATCH("*"&amp;"(4)"&amp;"*",ORARIO_GENERALE!$K54:$M54,0)),"")</f>
        <v/>
      </c>
      <c r="N62" s="217" t="str">
        <f t="array" ref="N62">IFERROR(INDEX(ORARIO_GENERALE!$K54:$M54,MATCH("*"&amp;"(5)"&amp;"*",ORARIO_GENERALE!$K54:$M54,0)),"")</f>
        <v/>
      </c>
      <c r="O62" s="217" t="str">
        <f t="array" ref="O62">IFERROR(INDEX(ORARIO_GENERALE!$K54:$M54,MATCH("*"&amp;"(6)"&amp;"*",ORARIO_GENERALE!$K54:$M54,0)),"")</f>
        <v/>
      </c>
    </row>
    <row r="63" ht="15.75" customHeight="1">
      <c r="M63" s="217" t="str">
        <f t="array" ref="M63">IFERROR(INDEX(ORARIO_GENERALE!$K55:$M55,MATCH("*"&amp;"(4)"&amp;"*",ORARIO_GENERALE!$K55:$M55,0)),"")</f>
        <v/>
      </c>
      <c r="O63" s="217" t="str">
        <f t="array" ref="O63">IFERROR(INDEX(ORARIO_GENERALE!$K55:$M55,MATCH("*"&amp;"(6)"&amp;"*",ORARIO_GENERALE!$K55:$M55,0)),"")</f>
        <v/>
      </c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P30:P42"/>
    <mergeCell ref="P43:P55"/>
    <mergeCell ref="P17:P29"/>
    <mergeCell ref="P56:P61"/>
    <mergeCell ref="A4:A16"/>
    <mergeCell ref="P4:P16"/>
    <mergeCell ref="R11:S23"/>
    <mergeCell ref="A17:A29"/>
    <mergeCell ref="A30:A42"/>
    <mergeCell ref="A43:A55"/>
    <mergeCell ref="A56:A61"/>
  </mergeCells>
  <conditionalFormatting sqref="P4:P61">
    <cfRule type="cellIs" dxfId="33" priority="1" operator="greaterThanOrEqual">
      <formula>6</formula>
    </cfRule>
  </conditionalFormatting>
  <conditionalFormatting sqref="P4:P61">
    <cfRule type="cellIs" dxfId="34" priority="2" operator="lessThan">
      <formula>6</formula>
    </cfRule>
  </conditionalFormatting>
  <printOptions gridLines="1" horizontalCentered="1"/>
  <pageMargins bottom="0.75" footer="0.0" header="0.0" left="0.7" right="0.7" top="0.75"/>
  <pageSetup fitToHeight="0" paperSize="8" cellComments="atEnd" orientation="portrait" pageOrder="overThenDown"/>
  <drawing r:id="rId1"/>
</worksheet>
</file>